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servidor\Orçamentos\13 - Equipamento Público\83- NOVA SEDE SEC DESENVOLVIMENTO ECONÔMICO\Envio 05-08-2022\"/>
    </mc:Choice>
  </mc:AlternateContent>
  <xr:revisionPtr revIDLastSave="0" documentId="13_ncr:1_{7E3B2E3A-FC7A-45C0-B31F-BB854BD601B9}" xr6:coauthVersionLast="47" xr6:coauthVersionMax="47" xr10:uidLastSave="{00000000-0000-0000-0000-000000000000}"/>
  <bookViews>
    <workbookView xWindow="-120" yWindow="-120" windowWidth="29040" windowHeight="15840" tabRatio="606" activeTab="2" xr2:uid="{00000000-000D-0000-FFFF-FFFF00000000}"/>
  </bookViews>
  <sheets>
    <sheet name="ORÇAMENTO" sheetId="1" r:id="rId1"/>
    <sheet name="Composiçoes" sheetId="8" r:id="rId2"/>
    <sheet name="RESUMO" sheetId="2" r:id="rId3"/>
    <sheet name="Cronograma Mensal" sheetId="6" r:id="rId4"/>
    <sheet name="C.F.F.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xlfn_IFERROR">NA()</definedName>
    <definedName name="____xlnm_Print_Area_4" localSheetId="1">#REF!</definedName>
    <definedName name="___xlfn_IFERROR">NA()</definedName>
    <definedName name="___xlnm_Print_Area_2">#REF!</definedName>
    <definedName name="___xlnm_Print_Area_4">#REF!</definedName>
    <definedName name="__xlfn_IFERROR">NA()</definedName>
    <definedName name="__xlnm_Print_Area_2">#REF!</definedName>
    <definedName name="__xlnm_Print_Area_4" localSheetId="3">'Cronograma Mensal'!$A$1:$D$36</definedName>
    <definedName name="__xlnm_Print_Titles_2">#REF!</definedName>
    <definedName name="abs">#REF!</definedName>
    <definedName name="_xlnm.Print_Area" localSheetId="4">'C.F.F.'!$A$1:$X$46</definedName>
    <definedName name="_xlnm.Print_Area" localSheetId="1">Composiçoes!$A$2:$G$52</definedName>
    <definedName name="_xlnm.Print_Area" localSheetId="3">'Cronograma Mensal'!$A$1:$G$43</definedName>
    <definedName name="_xlnm.Print_Area" localSheetId="0">ORÇAMENTO!$A$1:$I$97</definedName>
    <definedName name="_xlnm.Print_Area" localSheetId="2">RESUMO!$A$1:$E$37</definedName>
    <definedName name="ç">SUMIF([1]QCI!$R$22:$R$33,"Calculado",[1]QCI!$AA$22:$AA$33)</definedName>
    <definedName name="CalculadoCPFin" localSheetId="1">SUMIF([2]QCI!$R$22:$R$34,"Calculado",[2]QCI!$AB$22:$AB$34)</definedName>
    <definedName name="CalculadoCPFin">SUMIF(#REF!,"Calculado",#REF!)</definedName>
    <definedName name="CalculadoCPFisica" localSheetId="1">SUMIF([2]QCI!$R$22:$R$34,"Calculado",[2]QCI!$AC$22:$AC$34)</definedName>
    <definedName name="CalculadoCPFisica">SUMIF(#REF!,"Calculado",#REF!)</definedName>
    <definedName name="CalculadoInv" localSheetId="1">Composiçoes!CalculadoRep+Composiçoes!CalculadoCPFin+Composiçoes!CalculadoCPFisica</definedName>
    <definedName name="CalculadoInv">CalculadoRep+CalculadoCPFin+CalculadoCPFisica</definedName>
    <definedName name="CalculadoRep" localSheetId="1">SUMIF([2]QCI!$R$22:$R$34,"Calculado",[2]QCI!$AA$22:$AA$34)</definedName>
    <definedName name="CalculadoRep">SUMIF(#REF!,"Calculado",#REF!)</definedName>
    <definedName name="creaPLE">[3]DADOS!$C$20</definedName>
    <definedName name="Eventos">OFFSET([3]DADOS!$A$33,1,0):OFFSET([3]DADOS!$C$39,-1,0)</definedName>
    <definedName name="hoje">TODAY()</definedName>
    <definedName name="huhu" localSheetId="3">#REF!</definedName>
    <definedName name="I.CTEF" localSheetId="1">[4]QCI!$AH$14:$AH$15</definedName>
    <definedName name="I.CTEF">[5]QCI!$AH$14:$AH$15</definedName>
    <definedName name="I.Lotes" localSheetId="1">OFFSET([4]QCI!$AH$15,IF([4]DADOS!$J$22="OGU não-PAC",1,0),0):OFFSET([4]QCI!$AH$26,-1,0)</definedName>
    <definedName name="I.Lotes">OFFSET([5]QCI!$AH$15,IF([5]DADOS!$J$22="OGU não-PAC",1,0),0):OFFSET([5]QCI!$AH$26,-1,0)</definedName>
    <definedName name="Import.Município">[3]DADOS!$D$10</definedName>
    <definedName name="Import.numEventos" localSheetId="1">OFFSET([2]PLE!$K$16,1,0):OFFSET([2]PLE!#REF!,-1,0)</definedName>
    <definedName name="Import.numEventos">OFFSET([6]PLE!$K$16,1,0):OFFSET([6]PLE!#REF!,-1,0)</definedName>
    <definedName name="Import.PLE">OFFSET([3]PLE!$E$33,1,0):OFFSET([3]PLE!$BB$39,-1,0)</definedName>
    <definedName name="Import.PLQ" localSheetId="1">OFFSET([2]PLE!$N$16,1,0):OFFSET([2]PLE!#REF!,-1,0)</definedName>
    <definedName name="Import.PLQ">OFFSET([6]PLE!$N$16,1,0):OFFSET([6]PLE!#REF!,-1,0)</definedName>
    <definedName name="ItemInvestimento" localSheetId="1">OFFSET([4]Listas!$B$2,1,0,COUNTA([4]Listas!$B:$B)-1)</definedName>
    <definedName name="ItemInvestimento">OFFSET([5]Listas!$B$2,1,0,COUNTA([5]Listas!$B:$B)-1)</definedName>
    <definedName name="LForçamento" localSheetId="1">OFFSET([2]PLE!#REF!,-1,0)</definedName>
    <definedName name="LForçamento">OFFSET([6]PLE!#REF!,-1,0)</definedName>
    <definedName name="LIorçamento" localSheetId="1">OFFSET([2]PLE!$16:$16,1,0)</definedName>
    <definedName name="LIorçamento">OFFSET([6]PLE!$16:$16,1,0)</definedName>
    <definedName name="mediçao">[3]PLE!$AX$28</definedName>
    <definedName name="numFrentes">COUNTIF([3]Eventograma_e_Quantitativos!$N$15:$BK$15,"&lt;&gt;"&amp;"")</definedName>
    <definedName name="ORÇAMENTO.BancoRef" hidden="1">'[7]Memoria de Cálculo - CONSTRUIR'!$F$8</definedName>
    <definedName name="PreçoServiçoPorFrente" localSheetId="1">OFFSET([2]PLE!$BM$16,1,0):OFFSET([2]PLE!#REF!,-1,0)</definedName>
    <definedName name="PreçoServiçoPorFrente">OFFSET([6]PLE!$BM$16,1,0):OFFSET([6]PLE!#REF!,-1,0)</definedName>
    <definedName name="REFERENCIA.Descricao" hidden="1">IF(ISNUMBER('[7]Memoria de Cálculo - CONSTRUIR'!$AG1),OFFSET(INDIRECT(ORÇAMENTO.BancoRef),'[7]Memoria de Cálculo - CONSTRUIR'!$AG1-1,3,1),'[7]Memoria de Cálculo - CONSTRUIR'!$AG1)</definedName>
    <definedName name="REFERENCIA.Unidade" hidden="1">IF(ISNUMBER([7]Orçamento!$AF1),OFFSET(INDIRECT(ORÇAMENTO.BancoRef),[7]Orçamento!$AF1-1,4,1),"-")</definedName>
    <definedName name="respPLE">[3]DADOS!$A$20</definedName>
    <definedName name="sde" localSheetId="1">#REF!</definedName>
    <definedName name="SHARED_FORMULA_0_19_0_19_0" localSheetId="1">#REF!+1</definedName>
    <definedName name="SHARED_FORMULA_0_19_0_19_0" localSheetId="3">#REF!+1</definedName>
    <definedName name="SHARED_FORMULA_0_19_0_19_0">#REF!+1</definedName>
    <definedName name="SHARED_FORMULA_6_101_6_101_4" localSheetId="1">ROUND(#REF!*#REF!,2)</definedName>
    <definedName name="SHARED_FORMULA_6_101_6_101_4" localSheetId="3">ROUND(#REF!*#REF!,2)</definedName>
    <definedName name="SHARED_FORMULA_6_101_6_101_4">ROUND(#REF!*#REF!,2)</definedName>
    <definedName name="SHARED_FORMULA_6_123_6_123_4" localSheetId="1">ROUND(#REF!*#REF!,2)</definedName>
    <definedName name="SHARED_FORMULA_6_123_6_123_4" localSheetId="3">ROUND(#REF!*#REF!,2)</definedName>
    <definedName name="SHARED_FORMULA_6_123_6_123_4">ROUND(#REF!*#REF!,2)</definedName>
    <definedName name="SHARED_FORMULA_6_131_6_131_3" localSheetId="1">#REF!*#REF!</definedName>
    <definedName name="SHARED_FORMULA_6_131_6_131_3" localSheetId="3">#REF!*#REF!</definedName>
    <definedName name="SHARED_FORMULA_6_131_6_131_3">#REF!*#REF!</definedName>
    <definedName name="SHARED_FORMULA_6_15_6_15_4" localSheetId="1">ROUND(#REF!*#REF!,2)</definedName>
    <definedName name="SHARED_FORMULA_6_15_6_15_4" localSheetId="3">ROUND(#REF!*#REF!,2)</definedName>
    <definedName name="SHARED_FORMULA_6_15_6_15_4">ROUND(#REF!*#REF!,2)</definedName>
    <definedName name="SHARED_FORMULA_6_155_6_155_3" localSheetId="1">#REF!*#REF!</definedName>
    <definedName name="SHARED_FORMULA_6_155_6_155_3" localSheetId="3">#REF!*#REF!</definedName>
    <definedName name="SHARED_FORMULA_6_155_6_155_3">#REF!*#REF!</definedName>
    <definedName name="SHARED_FORMULA_6_192_6_192_3" localSheetId="1">#REF!*#REF!</definedName>
    <definedName name="SHARED_FORMULA_6_192_6_192_3" localSheetId="3">#REF!*#REF!</definedName>
    <definedName name="SHARED_FORMULA_6_192_6_192_3">#REF!*#REF!</definedName>
    <definedName name="SHARED_FORMULA_6_212_6_212_3" localSheetId="1">#REF!*#REF!</definedName>
    <definedName name="SHARED_FORMULA_6_212_6_212_3" localSheetId="3">#REF!*#REF!</definedName>
    <definedName name="SHARED_FORMULA_6_212_6_212_3">#REF!*#REF!</definedName>
    <definedName name="SHARED_FORMULA_6_221_6_221_3" localSheetId="1">#REF!*#REF!</definedName>
    <definedName name="SHARED_FORMULA_6_221_6_221_3" localSheetId="3">#REF!*#REF!</definedName>
    <definedName name="SHARED_FORMULA_6_221_6_221_3">#REF!*#REF!</definedName>
    <definedName name="SHARED_FORMULA_6_238_6_238_3" localSheetId="1">#REF!*#REF!</definedName>
    <definedName name="SHARED_FORMULA_6_238_6_238_3" localSheetId="3">#REF!*#REF!</definedName>
    <definedName name="SHARED_FORMULA_6_238_6_238_3">#REF!*#REF!</definedName>
    <definedName name="SHARED_FORMULA_6_247_6_247_3" localSheetId="1">#REF!*#REF!</definedName>
    <definedName name="SHARED_FORMULA_6_247_6_247_3" localSheetId="3">#REF!*#REF!</definedName>
    <definedName name="SHARED_FORMULA_6_247_6_247_3">#REF!*#REF!</definedName>
    <definedName name="SHARED_FORMULA_6_292_6_292_3" localSheetId="1">#REF!*#REF!</definedName>
    <definedName name="SHARED_FORMULA_6_292_6_292_3" localSheetId="3">#REF!*#REF!</definedName>
    <definedName name="SHARED_FORMULA_6_292_6_292_3">#REF!*#REF!</definedName>
    <definedName name="SHARED_FORMULA_6_311_6_311_3" localSheetId="1">#REF!*#REF!</definedName>
    <definedName name="SHARED_FORMULA_6_311_6_311_3" localSheetId="3">#REF!*#REF!</definedName>
    <definedName name="SHARED_FORMULA_6_311_6_311_3">#REF!*#REF!</definedName>
    <definedName name="SHARED_FORMULA_6_324_6_324_3" localSheetId="1">#REF!*#REF!</definedName>
    <definedName name="SHARED_FORMULA_6_324_6_324_3" localSheetId="3">#REF!*#REF!</definedName>
    <definedName name="SHARED_FORMULA_6_324_6_324_3">#REF!*#REF!</definedName>
    <definedName name="SHARED_FORMULA_6_334_6_334_3" localSheetId="1">#REF!*#REF!</definedName>
    <definedName name="SHARED_FORMULA_6_334_6_334_3" localSheetId="3">#REF!*#REF!</definedName>
    <definedName name="SHARED_FORMULA_6_334_6_334_3">#REF!*#REF!</definedName>
    <definedName name="SHARED_FORMULA_6_354_6_354_3" localSheetId="1">#REF!*#REF!</definedName>
    <definedName name="SHARED_FORMULA_6_354_6_354_3" localSheetId="3">#REF!*#REF!</definedName>
    <definedName name="SHARED_FORMULA_6_354_6_354_3">#REF!*#REF!</definedName>
    <definedName name="SHARED_FORMULA_6_369_6_369_3" localSheetId="1">#REF!*#REF!</definedName>
    <definedName name="SHARED_FORMULA_6_369_6_369_3" localSheetId="3">#REF!*#REF!</definedName>
    <definedName name="SHARED_FORMULA_6_369_6_369_3">#REF!*#REF!</definedName>
    <definedName name="SHARED_FORMULA_6_43_6_43_3" localSheetId="1">#REF!*#REF!</definedName>
    <definedName name="SHARED_FORMULA_6_43_6_43_3" localSheetId="3">#REF!*#REF!</definedName>
    <definedName name="SHARED_FORMULA_6_43_6_43_3">#REF!*#REF!</definedName>
    <definedName name="SHARED_FORMULA_6_473_6_473_3" localSheetId="1">#REF!*#REF!</definedName>
    <definedName name="SHARED_FORMULA_6_473_6_473_3" localSheetId="3">#REF!*#REF!</definedName>
    <definedName name="SHARED_FORMULA_6_473_6_473_3">#REF!*#REF!</definedName>
    <definedName name="SHARED_FORMULA_6_481_6_481_3" localSheetId="1">#REF!*#REF!</definedName>
    <definedName name="SHARED_FORMULA_6_481_6_481_3" localSheetId="3">#REF!*#REF!</definedName>
    <definedName name="SHARED_FORMULA_6_481_6_481_3">#REF!*#REF!</definedName>
    <definedName name="SHARED_FORMULA_6_496_6_496_3" localSheetId="1">#REF!*#REF!</definedName>
    <definedName name="SHARED_FORMULA_6_496_6_496_3" localSheetId="3">#REF!*#REF!</definedName>
    <definedName name="SHARED_FORMULA_6_496_6_496_3">#REF!*#REF!</definedName>
    <definedName name="SHARED_FORMULA_6_543_6_543_3" localSheetId="1">#REF!*#REF!</definedName>
    <definedName name="SHARED_FORMULA_6_543_6_543_3" localSheetId="3">#REF!*#REF!</definedName>
    <definedName name="SHARED_FORMULA_6_543_6_543_3">#REF!*#REF!</definedName>
    <definedName name="SHARED_FORMULA_6_600_6_600_3" localSheetId="1">#REF!*#REF!</definedName>
    <definedName name="SHARED_FORMULA_6_600_6_600_3" localSheetId="3">#REF!*#REF!</definedName>
    <definedName name="SHARED_FORMULA_6_600_6_600_3">#REF!*#REF!</definedName>
    <definedName name="SHARED_FORMULA_6_67_6_67_3" localSheetId="1">#REF!*#REF!</definedName>
    <definedName name="SHARED_FORMULA_6_67_6_67_3" localSheetId="3">#REF!*#REF!</definedName>
    <definedName name="SHARED_FORMULA_6_67_6_67_3">#REF!*#REF!</definedName>
    <definedName name="SHARED_FORMULA_6_77_6_77_3" localSheetId="1">#REF!*#REF!</definedName>
    <definedName name="SHARED_FORMULA_6_77_6_77_3" localSheetId="3">#REF!*#REF!</definedName>
    <definedName name="SHARED_FORMULA_6_77_6_77_3">#REF!*#REF!</definedName>
    <definedName name="SHARED_FORMULA_6_93_6_93_4" localSheetId="1">ROUND(#REF!*#REF!,2)</definedName>
    <definedName name="SHARED_FORMULA_6_93_6_93_4" localSheetId="3">ROUND(#REF!*#REF!,2)</definedName>
    <definedName name="SHARED_FORMULA_6_93_6_93_4">ROUND(#REF!*#REF!,2)</definedName>
    <definedName name="SHARED_FORMULA_7_130_7_130_3" localSheetId="1">#REF!/#REF!*100</definedName>
    <definedName name="SHARED_FORMULA_7_130_7_130_3" localSheetId="3">#REF!/#REF!*100</definedName>
    <definedName name="SHARED_FORMULA_7_130_7_130_3">#REF!/#REF!*100</definedName>
    <definedName name="SHARED_FORMULA_7_154_7_154_3" localSheetId="1">#REF!/#REF!*100</definedName>
    <definedName name="SHARED_FORMULA_7_154_7_154_3" localSheetId="3">#REF!/#REF!*100</definedName>
    <definedName name="SHARED_FORMULA_7_154_7_154_3">#REF!/#REF!*100</definedName>
    <definedName name="SHARED_FORMULA_7_192_7_192_3" localSheetId="1">#REF!/#REF!*100</definedName>
    <definedName name="SHARED_FORMULA_7_192_7_192_3" localSheetId="3">#REF!/#REF!*100</definedName>
    <definedName name="SHARED_FORMULA_7_192_7_192_3">#REF!/#REF!*100</definedName>
    <definedName name="SHARED_FORMULA_7_212_7_212_3" localSheetId="1">#REF!/#REF!*100</definedName>
    <definedName name="SHARED_FORMULA_7_212_7_212_3" localSheetId="3">#REF!/#REF!*100</definedName>
    <definedName name="SHARED_FORMULA_7_212_7_212_3">#REF!/#REF!*100</definedName>
    <definedName name="SHARED_FORMULA_7_238_7_238_3" localSheetId="1">#REF!/#REF!*100</definedName>
    <definedName name="SHARED_FORMULA_7_238_7_238_3" localSheetId="3">#REF!/#REF!*100</definedName>
    <definedName name="SHARED_FORMULA_7_238_7_238_3">#REF!/#REF!*100</definedName>
    <definedName name="SHARED_FORMULA_7_247_7_247_3" localSheetId="1">#REF!/#REF!*100</definedName>
    <definedName name="SHARED_FORMULA_7_247_7_247_3" localSheetId="3">#REF!/#REF!*100</definedName>
    <definedName name="SHARED_FORMULA_7_247_7_247_3">#REF!/#REF!*100</definedName>
    <definedName name="SHARED_FORMULA_7_292_7_292_3" localSheetId="1">#REF!/#REF!*100</definedName>
    <definedName name="SHARED_FORMULA_7_292_7_292_3" localSheetId="3">#REF!/#REF!*100</definedName>
    <definedName name="SHARED_FORMULA_7_292_7_292_3">#REF!/#REF!*100</definedName>
    <definedName name="SHARED_FORMULA_7_311_7_311_3" localSheetId="1">#REF!/#REF!*100</definedName>
    <definedName name="SHARED_FORMULA_7_311_7_311_3" localSheetId="3">#REF!/#REF!*100</definedName>
    <definedName name="SHARED_FORMULA_7_311_7_311_3">#REF!/#REF!*100</definedName>
    <definedName name="SHARED_FORMULA_7_324_7_324_3" localSheetId="1">#REF!/#REF!*100</definedName>
    <definedName name="SHARED_FORMULA_7_324_7_324_3" localSheetId="3">#REF!/#REF!*100</definedName>
    <definedName name="SHARED_FORMULA_7_324_7_324_3">#REF!/#REF!*100</definedName>
    <definedName name="SHARED_FORMULA_7_334_7_334_3" localSheetId="1">#REF!/#REF!*100</definedName>
    <definedName name="SHARED_FORMULA_7_334_7_334_3" localSheetId="3">#REF!/#REF!*100</definedName>
    <definedName name="SHARED_FORMULA_7_334_7_334_3">#REF!/#REF!*100</definedName>
    <definedName name="SHARED_FORMULA_7_354_7_354_3" localSheetId="1">#REF!/#REF!*100</definedName>
    <definedName name="SHARED_FORMULA_7_354_7_354_3" localSheetId="3">#REF!/#REF!*100</definedName>
    <definedName name="SHARED_FORMULA_7_354_7_354_3">#REF!/#REF!*100</definedName>
    <definedName name="SHARED_FORMULA_7_369_7_369_3" localSheetId="1">#REF!/#REF!*100</definedName>
    <definedName name="SHARED_FORMULA_7_369_7_369_3" localSheetId="3">#REF!/#REF!*100</definedName>
    <definedName name="SHARED_FORMULA_7_369_7_369_3">#REF!/#REF!*100</definedName>
    <definedName name="SHARED_FORMULA_7_401_7_401_3" localSheetId="1">#REF!/#REF!*100</definedName>
    <definedName name="SHARED_FORMULA_7_401_7_401_3" localSheetId="3">#REF!/#REF!*100</definedName>
    <definedName name="SHARED_FORMULA_7_401_7_401_3">#REF!/#REF!*100</definedName>
    <definedName name="SHARED_FORMULA_7_43_7_43_3" localSheetId="1">#REF!/#REF!*100</definedName>
    <definedName name="SHARED_FORMULA_7_43_7_43_3" localSheetId="3">#REF!/#REF!*100</definedName>
    <definedName name="SHARED_FORMULA_7_43_7_43_3">#REF!/#REF!*100</definedName>
    <definedName name="SHARED_FORMULA_7_433_7_433_3" localSheetId="1">#REF!/#REF!*100</definedName>
    <definedName name="SHARED_FORMULA_7_433_7_433_3" localSheetId="3">#REF!/#REF!*100</definedName>
    <definedName name="SHARED_FORMULA_7_433_7_433_3">#REF!/#REF!*100</definedName>
    <definedName name="SHARED_FORMULA_7_465_7_465_3" localSheetId="1">#REF!/#REF!*100</definedName>
    <definedName name="SHARED_FORMULA_7_465_7_465_3" localSheetId="3">#REF!/#REF!*100</definedName>
    <definedName name="SHARED_FORMULA_7_465_7_465_3">#REF!/#REF!*100</definedName>
    <definedName name="SHARED_FORMULA_7_473_7_473_3" localSheetId="1">#REF!/#REF!*100</definedName>
    <definedName name="SHARED_FORMULA_7_473_7_473_3" localSheetId="3">#REF!/#REF!*100</definedName>
    <definedName name="SHARED_FORMULA_7_473_7_473_3">#REF!/#REF!*100</definedName>
    <definedName name="SHARED_FORMULA_7_496_7_496_3" localSheetId="1">#REF!/#REF!*100</definedName>
    <definedName name="SHARED_FORMULA_7_496_7_496_3" localSheetId="3">#REF!/#REF!*100</definedName>
    <definedName name="SHARED_FORMULA_7_496_7_496_3">#REF!/#REF!*100</definedName>
    <definedName name="SHARED_FORMULA_7_539_7_539_3" localSheetId="1">#REF!/#REF!*100</definedName>
    <definedName name="SHARED_FORMULA_7_539_7_539_3" localSheetId="3">#REF!/#REF!*100</definedName>
    <definedName name="SHARED_FORMULA_7_539_7_539_3">#REF!/#REF!*100</definedName>
    <definedName name="SHARED_FORMULA_7_547_7_547_3" localSheetId="1">#REF!/#REF!*100</definedName>
    <definedName name="SHARED_FORMULA_7_547_7_547_3" localSheetId="3">#REF!/#REF!*100</definedName>
    <definedName name="SHARED_FORMULA_7_547_7_547_3">#REF!/#REF!*100</definedName>
    <definedName name="SHARED_FORMULA_7_601_7_601_3" localSheetId="1">#REF!/#REF!*100</definedName>
    <definedName name="SHARED_FORMULA_7_601_7_601_3" localSheetId="3">#REF!/#REF!*100</definedName>
    <definedName name="SHARED_FORMULA_7_601_7_601_3">#REF!/#REF!*100</definedName>
    <definedName name="SHARED_FORMULA_7_66_7_66_3" localSheetId="1">#REF!/#REF!*100</definedName>
    <definedName name="SHARED_FORMULA_7_66_7_66_3" localSheetId="3">#REF!/#REF!*100</definedName>
    <definedName name="SHARED_FORMULA_7_66_7_66_3">#REF!/#REF!*100</definedName>
    <definedName name="SHARED_FORMULA_7_76_7_76_3" localSheetId="1">#REF!/#REF!*100</definedName>
    <definedName name="SHARED_FORMULA_7_76_7_76_3" localSheetId="3">#REF!/#REF!*100</definedName>
    <definedName name="SHARED_FORMULA_7_76_7_76_3">#REF!/#REF!*100</definedName>
    <definedName name="SHARED_FORMULA_8_19_8_19_0" localSheetId="1">#REF!*#REF!</definedName>
    <definedName name="SHARED_FORMULA_8_19_8_19_0" localSheetId="3">#REF!*#REF!</definedName>
    <definedName name="SHARED_FORMULA_8_19_8_19_0">#REF!*#REF!</definedName>
    <definedName name="SubItemInvestimento" localSheetId="1">OFFSET([4]Listas!$A$2,1,MATCH([4]QCI!$E1,[4]Listas!$2:$2,0)-1,INDEX([4]Listas!$2:$2,MATCH([4]QCI!$E1,[4]Listas!$2:$2,0)+1))</definedName>
    <definedName name="SubItemInvestimento">OFFSET([5]Listas!$A$2,1,MATCH([5]QCI!$E1,[5]Listas!$2:$2,0)-1,INDEX([5]Listas!$2:$2,MATCH([5]QCI!$E1,[5]Listas!$2:$2,0)+1))</definedName>
    <definedName name="TIPOORCAMENTO" hidden="1">IF(VALUE([8]MENU!$O$3)=2,"Licitado","Proposto")</definedName>
    <definedName name="TipoOrçamento">"BASE"</definedName>
    <definedName name="TituloEventos">OFFSET([3]DADOS!$J$33,1,0):OFFSET([3]DADOS!$J$39,-1,0)</definedName>
    <definedName name="_xlnm.Print_Titles" localSheetId="3">'Cronograma Mensal'!$A:$D</definedName>
    <definedName name="_xlnm.Print_Titles" localSheetId="0">ORÇAMENTO!$12:$21</definedName>
    <definedName name="Z_30999B9E_2E65_4663_976F_9A54CE05102E__wvu_PrintArea" localSheetId="3">'Cronograma Mensal'!$A$1:$F$42</definedName>
    <definedName name="Z_37FA8F07_9D7A_418D_BC30_0AE0C3739A19__wvu_PrintArea" localSheetId="3">'Cronograma Mensal'!$A$1:$F$42</definedName>
    <definedName name="Z_3B8348FD_7A00_44FD_ACF5_E6A19592872E_.wvu.Cols" localSheetId="3" hidden="1">'Cronograma Mensal'!$E:$F</definedName>
    <definedName name="Z_3B8348FD_7A00_44FD_ACF5_E6A19592872E_.wvu.PrintArea" localSheetId="1" hidden="1">Composiçoes!$A$2:$G$54</definedName>
    <definedName name="Z_3B8348FD_7A00_44FD_ACF5_E6A19592872E_.wvu.PrintArea" localSheetId="3" hidden="1">'Cronograma Mensal'!$A$1:$F$43</definedName>
    <definedName name="Z_3B8348FD_7A00_44FD_ACF5_E6A19592872E_.wvu.PrintTitles" localSheetId="3" hidden="1">'Cronograma Mensal'!$A:$D</definedName>
    <definedName name="Z_50160325_FDD6_4995_897D_2F4F0C6430EC__wvu_PrintArea" localSheetId="3">'Cronograma Mensal'!$A$1:$F$42</definedName>
    <definedName name="Z_B535EED3_096A_4559_AE37_6359A35C71B4_.wvu.Cols" localSheetId="3" hidden="1">'Cronograma Mensal'!$E:$F</definedName>
    <definedName name="Z_B535EED3_096A_4559_AE37_6359A35C71B4_.wvu.PrintArea" localSheetId="3" hidden="1">'Cronograma Mensal'!$A$1:$F$43</definedName>
    <definedName name="Z_B535EED3_096A_4559_AE37_6359A35C71B4_.wvu.PrintTitles" localSheetId="3" hidden="1">'Cronograma Mensal'!$A:$D</definedName>
    <definedName name="Z_CE6D2F78_279A_48FF_B90B_4CA40BF0D3DA__wvu_PrintArea" localSheetId="3">'Cronograma Mensal'!$A$1:$F$42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G20" i="8"/>
  <c r="G21" i="8"/>
  <c r="G22" i="8"/>
  <c r="G19" i="8"/>
  <c r="D88" i="1"/>
  <c r="H87" i="1"/>
  <c r="G9" i="8" l="1"/>
  <c r="C13" i="8"/>
  <c r="C11" i="8"/>
  <c r="C9" i="8"/>
  <c r="C7" i="8"/>
  <c r="B23" i="2"/>
  <c r="B31" i="6" s="1"/>
  <c r="B22" i="2"/>
  <c r="B27" i="6" s="1"/>
  <c r="B21" i="2"/>
  <c r="B25" i="6" s="1"/>
  <c r="B20" i="2"/>
  <c r="B23" i="6" s="1"/>
  <c r="B19" i="2"/>
  <c r="B18" i="2"/>
  <c r="G23" i="8" l="1"/>
  <c r="G17" i="8"/>
  <c r="H88" i="1" s="1"/>
  <c r="H73" i="1"/>
  <c r="H74" i="1"/>
  <c r="H75" i="1"/>
  <c r="H76" i="1"/>
  <c r="H77" i="1"/>
  <c r="H72" i="1"/>
  <c r="H66" i="1"/>
  <c r="H67" i="1"/>
  <c r="H68" i="1"/>
  <c r="H69" i="1"/>
  <c r="H70" i="1"/>
  <c r="H71" i="1"/>
  <c r="H65" i="1"/>
  <c r="H61" i="1"/>
  <c r="H62" i="1"/>
  <c r="H63" i="1"/>
  <c r="H47" i="1"/>
  <c r="H48" i="1"/>
  <c r="H49" i="1"/>
  <c r="E64" i="1" l="1"/>
  <c r="E11" i="6"/>
  <c r="G7" i="6"/>
  <c r="E7" i="6"/>
  <c r="A8" i="2" l="1"/>
  <c r="D12" i="2"/>
  <c r="E8" i="2"/>
  <c r="D8" i="2"/>
  <c r="H86" i="1" l="1"/>
  <c r="H80" i="1"/>
  <c r="H81" i="1"/>
  <c r="H82" i="1"/>
  <c r="H83" i="1"/>
  <c r="H53" i="1"/>
  <c r="H54" i="1"/>
  <c r="H55" i="1"/>
  <c r="H56" i="1"/>
  <c r="H57" i="1"/>
  <c r="H58" i="1"/>
  <c r="H59" i="1"/>
  <c r="H60" i="1"/>
  <c r="H42" i="1"/>
  <c r="H43" i="1"/>
  <c r="H44" i="1"/>
  <c r="H45" i="1"/>
  <c r="H34" i="1"/>
  <c r="H35" i="1"/>
  <c r="E85" i="1" l="1"/>
  <c r="E84" i="1" s="1"/>
  <c r="E33" i="1"/>
  <c r="B6" i="2"/>
  <c r="C23" i="2" l="1"/>
  <c r="D23" i="2" s="1"/>
  <c r="D31" i="6" s="1"/>
  <c r="E32" i="6" s="1"/>
  <c r="E32" i="1"/>
  <c r="B21" i="6"/>
  <c r="B19" i="6"/>
  <c r="B17" i="2"/>
  <c r="B17" i="6" s="1"/>
  <c r="H39" i="1"/>
  <c r="H79" i="1"/>
  <c r="E78" i="1" s="1"/>
  <c r="H52" i="1"/>
  <c r="E51" i="1" s="1"/>
  <c r="H46" i="1"/>
  <c r="E41" i="1" s="1"/>
  <c r="H38" i="1"/>
  <c r="H31" i="1"/>
  <c r="H30" i="1"/>
  <c r="H27" i="1"/>
  <c r="E22" i="1" l="1"/>
  <c r="G89" i="1" s="1"/>
  <c r="E23" i="1"/>
  <c r="E37" i="1"/>
  <c r="E36" i="1" s="1"/>
  <c r="F32" i="6"/>
  <c r="G32" i="6"/>
  <c r="E29" i="1"/>
  <c r="E28" i="1" s="1"/>
  <c r="E50" i="1"/>
  <c r="E40" i="1"/>
  <c r="C19" i="2"/>
  <c r="D19" i="2" s="1"/>
  <c r="C20" i="2" l="1"/>
  <c r="D20" i="2" s="1"/>
  <c r="C21" i="2"/>
  <c r="D21" i="2" s="1"/>
  <c r="C18" i="2"/>
  <c r="D18" i="2" s="1"/>
  <c r="D19" i="6" s="1"/>
  <c r="G20" i="6" s="1"/>
  <c r="C22" i="2"/>
  <c r="D22" i="2" s="1"/>
  <c r="D27" i="6" s="1"/>
  <c r="G28" i="6" s="1"/>
  <c r="B12" i="2"/>
  <c r="I24" i="1" l="1"/>
  <c r="I25" i="1"/>
  <c r="I26" i="1"/>
  <c r="I87" i="1"/>
  <c r="I28" i="1"/>
  <c r="I88" i="1"/>
  <c r="I50" i="1"/>
  <c r="I84" i="1"/>
  <c r="I33" i="1"/>
  <c r="I37" i="1"/>
  <c r="I31" i="1"/>
  <c r="I32" i="1"/>
  <c r="I51" i="1"/>
  <c r="I29" i="1"/>
  <c r="I41" i="1"/>
  <c r="D25" i="6"/>
  <c r="G26" i="6" s="1"/>
  <c r="I36" i="1"/>
  <c r="E28" i="6"/>
  <c r="F28" i="6"/>
  <c r="I40" i="1"/>
  <c r="D23" i="6"/>
  <c r="G24" i="6" s="1"/>
  <c r="E20" i="6"/>
  <c r="F20" i="6"/>
  <c r="B9" i="6"/>
  <c r="B11" i="6"/>
  <c r="B7" i="6"/>
  <c r="A17" i="6"/>
  <c r="A19" i="6"/>
  <c r="A29" i="6"/>
  <c r="B29" i="6"/>
  <c r="F26" i="6" l="1"/>
  <c r="E26" i="6"/>
  <c r="E24" i="6"/>
  <c r="F24" i="6"/>
  <c r="I64" i="1"/>
  <c r="I74" i="1"/>
  <c r="I76" i="1"/>
  <c r="I67" i="1"/>
  <c r="I69" i="1"/>
  <c r="I71" i="1"/>
  <c r="I73" i="1"/>
  <c r="I75" i="1"/>
  <c r="I77" i="1"/>
  <c r="I72" i="1"/>
  <c r="I66" i="1"/>
  <c r="I68" i="1"/>
  <c r="I70" i="1"/>
  <c r="I65" i="1"/>
  <c r="I63" i="1"/>
  <c r="I62" i="1"/>
  <c r="I61" i="1"/>
  <c r="I48" i="1"/>
  <c r="I49" i="1"/>
  <c r="I85" i="1"/>
  <c r="I86" i="1"/>
  <c r="A36" i="3"/>
  <c r="B10" i="2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9" i="3" l="1"/>
  <c r="C17" i="2" l="1"/>
  <c r="D2" i="1"/>
  <c r="D17" i="2" l="1"/>
  <c r="D26" i="3"/>
  <c r="D17" i="6" l="1"/>
  <c r="G18" i="6" s="1"/>
  <c r="D22" i="3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G15" i="2"/>
  <c r="G14" i="2"/>
  <c r="E18" i="6" l="1"/>
  <c r="F18" i="6"/>
  <c r="Y27" i="3"/>
  <c r="J23" i="3"/>
  <c r="T23" i="3"/>
  <c r="Y18" i="3"/>
  <c r="E23" i="3"/>
  <c r="Y22" i="3"/>
  <c r="O23" i="3"/>
  <c r="Y24" i="3"/>
  <c r="Y20" i="3"/>
  <c r="Y23" i="3" l="1"/>
  <c r="C26" i="3" l="1"/>
  <c r="D18" i="3" l="1"/>
  <c r="O19" i="3" l="1"/>
  <c r="J19" i="3"/>
  <c r="T19" i="3"/>
  <c r="E19" i="3"/>
  <c r="D20" i="3"/>
  <c r="I54" i="1" l="1"/>
  <c r="I56" i="1"/>
  <c r="I58" i="1"/>
  <c r="I60" i="1"/>
  <c r="I53" i="1"/>
  <c r="I55" i="1"/>
  <c r="I57" i="1"/>
  <c r="I59" i="1"/>
  <c r="I82" i="1"/>
  <c r="I83" i="1"/>
  <c r="I34" i="1"/>
  <c r="I39" i="1"/>
  <c r="I43" i="1"/>
  <c r="I45" i="1"/>
  <c r="I35" i="1"/>
  <c r="I42" i="1"/>
  <c r="I44" i="1"/>
  <c r="G90" i="1"/>
  <c r="I80" i="1"/>
  <c r="I30" i="1"/>
  <c r="I79" i="1"/>
  <c r="I81" i="1"/>
  <c r="I78" i="1"/>
  <c r="I27" i="1"/>
  <c r="C25" i="2"/>
  <c r="I46" i="1"/>
  <c r="I47" i="1"/>
  <c r="O21" i="3"/>
  <c r="T21" i="3"/>
  <c r="E21" i="3"/>
  <c r="J21" i="3"/>
  <c r="Y19" i="3"/>
  <c r="D24" i="3"/>
  <c r="D21" i="6" l="1"/>
  <c r="G22" i="6" s="1"/>
  <c r="G34" i="6" s="1"/>
  <c r="D25" i="2"/>
  <c r="I38" i="1"/>
  <c r="I52" i="1"/>
  <c r="I23" i="1"/>
  <c r="I22" i="1"/>
  <c r="I89" i="1" s="1"/>
  <c r="Y21" i="3"/>
  <c r="O25" i="3"/>
  <c r="O29" i="3" s="1"/>
  <c r="J25" i="3"/>
  <c r="J29" i="3" s="1"/>
  <c r="E25" i="3"/>
  <c r="T25" i="3"/>
  <c r="T29" i="3" s="1"/>
  <c r="D29" i="3"/>
  <c r="E21" i="2" l="1"/>
  <c r="C25" i="6" s="1"/>
  <c r="E20" i="2"/>
  <c r="C23" i="6" s="1"/>
  <c r="E22" i="2"/>
  <c r="C27" i="6" s="1"/>
  <c r="E23" i="2"/>
  <c r="C31" i="6" s="1"/>
  <c r="E22" i="6"/>
  <c r="F22" i="6"/>
  <c r="F34" i="6" s="1"/>
  <c r="I90" i="1"/>
  <c r="D34" i="6"/>
  <c r="E18" i="2"/>
  <c r="C19" i="6" s="1"/>
  <c r="E17" i="2"/>
  <c r="C17" i="6" s="1"/>
  <c r="E19" i="2"/>
  <c r="C21" i="6" s="1"/>
  <c r="C24" i="3"/>
  <c r="Y25" i="3"/>
  <c r="E29" i="3"/>
  <c r="E32" i="3" s="1"/>
  <c r="J32" i="3" s="1"/>
  <c r="O32" i="3" s="1"/>
  <c r="C22" i="3"/>
  <c r="H18" i="1"/>
  <c r="G11" i="8" s="1"/>
  <c r="T32" i="3"/>
  <c r="D32" i="3"/>
  <c r="G11" i="3" s="1"/>
  <c r="G13" i="3" s="1"/>
  <c r="C20" i="3"/>
  <c r="C18" i="3"/>
  <c r="E34" i="6" l="1"/>
  <c r="E35" i="6" s="1"/>
  <c r="F35" i="6" s="1"/>
  <c r="G35" i="6" s="1"/>
  <c r="E10" i="2"/>
  <c r="H19" i="1"/>
  <c r="G13" i="8" s="1"/>
  <c r="G9" i="6"/>
  <c r="C34" i="6"/>
  <c r="E25" i="2"/>
  <c r="C29" i="3"/>
  <c r="C32" i="3" s="1"/>
  <c r="G11" i="6" l="1"/>
  <c r="E12" i="2"/>
  <c r="D35" i="6"/>
  <c r="C35" i="6" s="1"/>
</calcChain>
</file>

<file path=xl/sharedStrings.xml><?xml version="1.0" encoding="utf-8"?>
<sst xmlns="http://schemas.openxmlformats.org/spreadsheetml/2006/main" count="425" uniqueCount="278">
  <si>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</si>
  <si>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</si>
  <si>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</si>
  <si>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</si>
  <si>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</si>
  <si>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</si>
  <si>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</si>
  <si>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</si>
  <si>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</si>
  <si>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</si>
  <si>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</si>
  <si>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</si>
  <si>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</si>
  <si>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</si>
  <si>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</si>
  <si>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</si>
  <si>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</si>
  <si>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</si>
  <si>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</si>
  <si>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</si>
  <si>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</si>
  <si>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</si>
  <si>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</si>
  <si>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</si>
  <si>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</si>
  <si>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</si>
  <si>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</si>
  <si>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 xml:space="preserve">Tipo de Intervenção: </t>
  </si>
  <si>
    <t>Endereço :</t>
  </si>
  <si>
    <t>Investimento:</t>
  </si>
  <si>
    <t xml:space="preserve">TAB.  REF.: </t>
  </si>
  <si>
    <t>Item</t>
  </si>
  <si>
    <t>Código</t>
  </si>
  <si>
    <t>Fonte</t>
  </si>
  <si>
    <t>Descrição dos Serviços</t>
  </si>
  <si>
    <t>Un.</t>
  </si>
  <si>
    <t>Qtd.</t>
  </si>
  <si>
    <t>Custo Total</t>
  </si>
  <si>
    <t xml:space="preserve">% </t>
  </si>
  <si>
    <t>01.01</t>
  </si>
  <si>
    <t>01.01.01</t>
  </si>
  <si>
    <t>02.01</t>
  </si>
  <si>
    <t>02.01.01</t>
  </si>
  <si>
    <t>03.01</t>
  </si>
  <si>
    <t>03.01.01</t>
  </si>
  <si>
    <t>03.01.03</t>
  </si>
  <si>
    <t>03.01.04</t>
  </si>
  <si>
    <t>04.01</t>
  </si>
  <si>
    <t>04.01.01</t>
  </si>
  <si>
    <t>TOTAL GERAL SEM BDI</t>
  </si>
  <si>
    <t>TOTAL GERAL COM BDI</t>
  </si>
  <si>
    <t>Erica Souza Sotto Soares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</si>
  <si>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</si>
  <si>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</si>
  <si>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</si>
  <si>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</si>
  <si>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ITAPEVI</t>
  </si>
  <si>
    <t>Local</t>
  </si>
  <si>
    <t>Nome:</t>
  </si>
  <si>
    <t>Título:</t>
  </si>
  <si>
    <t>Engª Civil/ Responsável Orçamentista</t>
  </si>
  <si>
    <t>CREA:</t>
  </si>
  <si>
    <t>Data</t>
  </si>
  <si>
    <t>ART:</t>
  </si>
  <si>
    <t>28027230180089421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</si>
  <si>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</si>
  <si>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</si>
  <si>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</si>
  <si>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</si>
  <si>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</si>
  <si>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</si>
  <si>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</si>
  <si>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</si>
  <si>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</si>
  <si>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</si>
  <si>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</si>
  <si>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</si>
  <si>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</si>
  <si>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</si>
  <si>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</si>
  <si>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</si>
  <si>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</si>
  <si>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</si>
  <si>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05.01</t>
  </si>
  <si>
    <t>Fabio das Virgens Junior</t>
  </si>
  <si>
    <t>CREA nº 5070331130</t>
  </si>
  <si>
    <t>Marcos de Oliveira Anjos</t>
  </si>
  <si>
    <t xml:space="preserve"> ART.: 28027180211019785</t>
  </si>
  <si>
    <t>03.01.02</t>
  </si>
  <si>
    <t>04.01.02</t>
  </si>
  <si>
    <t>05.01.01</t>
  </si>
  <si>
    <t>05.01.02</t>
  </si>
  <si>
    <t>05.01.03</t>
  </si>
  <si>
    <t>Sicro- Abr/21; Siurb-Jan/21; CDHU-182; SINAPI - Jul/21</t>
  </si>
  <si>
    <t>Total Geral</t>
  </si>
  <si>
    <t>Tipo de Intervenção:</t>
  </si>
  <si>
    <t>02.01.02</t>
  </si>
  <si>
    <t>02.02.01</t>
  </si>
  <si>
    <t>02.02.02</t>
  </si>
  <si>
    <t>02.02.03</t>
  </si>
  <si>
    <t>02.02.04</t>
  </si>
  <si>
    <t>03.01.05</t>
  </si>
  <si>
    <t>BDI:</t>
  </si>
  <si>
    <t>02.01.03</t>
  </si>
  <si>
    <t>02.01.04</t>
  </si>
  <si>
    <t>02.02.05</t>
  </si>
  <si>
    <t>02.02.06</t>
  </si>
  <si>
    <t>02.02.07</t>
  </si>
  <si>
    <t>02.02.08</t>
  </si>
  <si>
    <t>02.02.09</t>
  </si>
  <si>
    <t>02.02.10</t>
  </si>
  <si>
    <t>02.02.11</t>
  </si>
  <si>
    <t>Área de intervenção</t>
  </si>
  <si>
    <t>Invest./Área</t>
  </si>
  <si>
    <t>02.02.12</t>
  </si>
  <si>
    <t>02.03.01</t>
  </si>
  <si>
    <t>02.03.02</t>
  </si>
  <si>
    <t>02.03.03</t>
  </si>
  <si>
    <t>02.03.04</t>
  </si>
  <si>
    <t>02.03.05</t>
  </si>
  <si>
    <t>02.03.06</t>
  </si>
  <si>
    <t>02.03.07</t>
  </si>
  <si>
    <t>02.04.01</t>
  </si>
  <si>
    <t>02.04.02</t>
  </si>
  <si>
    <t>02.04.03</t>
  </si>
  <si>
    <t>02.04.04</t>
  </si>
  <si>
    <t>02.04.05</t>
  </si>
  <si>
    <t>02.04.06</t>
  </si>
  <si>
    <t>SECRETARIA MUNICIPAL DE DESENVOLVIMENTO ECONÔMICO DE ITAPEVI</t>
  </si>
  <si>
    <t xml:space="preserve">ADEQUAÇÃO </t>
  </si>
  <si>
    <t>RUA AGOSTINHO FERREIRA CAMPOS, Nº 752</t>
  </si>
  <si>
    <t>93567</t>
  </si>
  <si>
    <t>ENGENHEIRO CIVIL DE OBRA PLENO COM ENCARGOS COMPLEMENTARES</t>
  </si>
  <si>
    <t>MES</t>
  </si>
  <si>
    <t>SINAPI</t>
  </si>
  <si>
    <t>PAREDE COM PLACAS DE GESSO ACARTONADO (DRYWALL), PARA USO INTERNO, COM DUAS FACES SIMPLES E ESTRUTURA METÁLICA COM GUIAS DUPLAS, SEM VÃOS. AF_06/2017_P</t>
  </si>
  <si>
    <t>M2</t>
  </si>
  <si>
    <t>INSTALAÇÃO DE REFORÇO METÁLICO EM PAREDE DRYWALL. AF_06/2017</t>
  </si>
  <si>
    <t>M</t>
  </si>
  <si>
    <t>APLICAÇÃO MANUAL DE PINTURA COM TINTA LÁTEX ACRÍLICA EM PAREDES, DUAS DEMÃOS. AF_06/2014</t>
  </si>
  <si>
    <t>APLICAÇÃO E LIXAMENTO DE MASSA LÁTEX EM PAREDES, DUAS DEMÃOS. AF_06/2014</t>
  </si>
  <si>
    <t xml:space="preserve"> ADMINISTRAÇÃO LOCAL </t>
  </si>
  <si>
    <t>ALVENARIA E OUTROS ELEMENTOS DIVISÓRIOS</t>
  </si>
  <si>
    <t>PINTURAS</t>
  </si>
  <si>
    <t>PAREDE INTERNA DRYWALL</t>
  </si>
  <si>
    <t>ELEMENTOS DE MADEIRA / COMPONENTES ESPECIAIS</t>
  </si>
  <si>
    <t>PORTAS / BATENTES / FERRAGENS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</si>
  <si>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</si>
  <si>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UN</t>
  </si>
  <si>
    <t>PINTURA TINTA DE ACABAMENTO (PIGMENTADA) ESMALTE SINTÉTICO ACETINADO EM MADEIRA, 2 DEMÃOS. AF_01/2021</t>
  </si>
  <si>
    <t>05.01.04</t>
  </si>
  <si>
    <t>26.01.169</t>
  </si>
  <si>
    <t>25.01.500</t>
  </si>
  <si>
    <t>25.01.530</t>
  </si>
  <si>
    <t>28.20.600</t>
  </si>
  <si>
    <t>28.20.590</t>
  </si>
  <si>
    <t>28.20.655</t>
  </si>
  <si>
    <t>15.03.030</t>
  </si>
  <si>
    <t>33.11.050</t>
  </si>
  <si>
    <t>Vidro liso laminado incolor de 8 mm</t>
  </si>
  <si>
    <t>Caixilho em alumínio anodizado fixo, sob medida - bronze/preto</t>
  </si>
  <si>
    <t>Caixilho em alumínio anodizado de correr, sob medida - bronze/preto</t>
  </si>
  <si>
    <t>Fechadura de centro com cilindro para porta em vidro temperado</t>
  </si>
  <si>
    <t>Contra fechadura de centro para porta em vidro temperado</t>
  </si>
  <si>
    <t>Puxador duplo em aço inoxidável de 300 mm, para porta</t>
  </si>
  <si>
    <t>Fornecimento e montagem de estrutura em aço ASTM-A36, sem pintura</t>
  </si>
  <si>
    <t>KG</t>
  </si>
  <si>
    <t>Esmalte à base água em superfície metálica, inclusive preparo</t>
  </si>
  <si>
    <t>CDHU</t>
  </si>
  <si>
    <t xml:space="preserve">COMPONENTES ESPECIAIS/ VIDROS </t>
  </si>
  <si>
    <t>COMPONENTES ESPECIAIS</t>
  </si>
  <si>
    <t>06.01</t>
  </si>
  <si>
    <t>40.06.080</t>
  </si>
  <si>
    <t>38.07.172</t>
  </si>
  <si>
    <t>CABO DE COBRE FLEXÍVEL ISOLADO, 2,5 MM², ANTI-CHAMA 0,6/1,0 KV, PARA CIRCUITOS TERMINAIS - FORNECIMENTO E INSTALAÇÃO. AF_12/2015</t>
  </si>
  <si>
    <t>ELETRODUTO DE AÇO GALVANIZADO, CLASSE SEMI PESADO, DN 32 MM (1 1/4), APARENTE, INSTALADO EM PAREDE - FORNECIMENTO E INSTALAÇÃO. AF_11/2016_P</t>
  </si>
  <si>
    <t>TOMADA MÉDIA DE EMBUTIR (2 MÓDULOS), 2P+T 10 A, INCLUINDO SUPORTE E PLACA - FORNECIMENTO E INSTALAÇÃO. AF_12/2015</t>
  </si>
  <si>
    <t>TOMADA MÉDIA DE EMBUTIR (1 MÓDULO), 2P+T 10 A, SEM SUPORTE E SEM PLACA - FORNECIMENTO E INSTALAÇÃO. AF_12/2015</t>
  </si>
  <si>
    <t>CONDULETE DE ALUMÍNIO, TIPO T, PARA ELETRODUTO DE AÇO GALVANIZADO DN 32 MM (1 1/4''), APARENTE - FORNECIMENTO E INSTALAÇÃO. AF_11/2016_P</t>
  </si>
  <si>
    <t>CONDULETE DE ALUMÍNIO, TIPO LR, PARA ELETRODUTO DE AÇO GALVANIZADO DN 32 MM (1 1/4''), APARENTE - FORNECIMENTO E INSTALAÇÃO. AF_11/2016_P</t>
  </si>
  <si>
    <t>CONDULETE DE ALUMÍNIO, TIPO E, PARA ELETRODUTO DE AÇO GALVANIZADO DN 32 MM (1 1/4''), APARENTE - FORNECIMENTO E INSTALAÇÃO. AF_11/2016_P</t>
  </si>
  <si>
    <t>CONDULETE DE ALUMÍNIO, TIPO X, PARA ELETRODUTO DE AÇO GALVANIZADO DN 32 MM (1 1/4''), APARENTE - FORNECIMENTO E INSTALAÇÃO. AF_11/2016_P</t>
  </si>
  <si>
    <t>Condulete metálico de 1 1/4´</t>
  </si>
  <si>
    <t>CJ</t>
  </si>
  <si>
    <t>ELETRODUTO FLEXÍVEL CORRUGADO, PVC, DN 25 MM (3/4"), PARA CIRCUITOS TERMINAIS, INSTALADO EM FORRO - FORNECIMENTO E INSTALAÇÃO. AF_12/2015</t>
  </si>
  <si>
    <t>INTERRUPTOR SIMPLES (1 MÓDULO), 10A/250V, INCLUINDO SUPORTE E PLACA - FORNECIMENTO E INSTALAÇÃO. AF_12/2015</t>
  </si>
  <si>
    <t>Canaleta em PVC de 20 x 12 mm, inclusive acessórios</t>
  </si>
  <si>
    <t>INSTALAÇÕES</t>
  </si>
  <si>
    <t xml:space="preserve">SERVIÇO DE INTERLIGAÇAO / LIGAÇAO </t>
  </si>
  <si>
    <t>SISTEMA DE AR CONDICIONADO</t>
  </si>
  <si>
    <t>43.07.390</t>
  </si>
  <si>
    <t>43.07.340</t>
  </si>
  <si>
    <t>43.07.350</t>
  </si>
  <si>
    <t>61.20.092</t>
  </si>
  <si>
    <t>61.20.040</t>
  </si>
  <si>
    <t>46.27.060</t>
  </si>
  <si>
    <t>46.27.080</t>
  </si>
  <si>
    <t>46.27.100</t>
  </si>
  <si>
    <t>46.27.110</t>
  </si>
  <si>
    <t>39.21.020</t>
  </si>
  <si>
    <t>40.04.460</t>
  </si>
  <si>
    <t>43.20.140</t>
  </si>
  <si>
    <t>Ar condicionado a frio, tipo split piso teto com capacidade de 36.000 BTU/h</t>
  </si>
  <si>
    <t>Ar condicionado a frio, tipo split parede com capacidade de 18.000 BTU/h</t>
  </si>
  <si>
    <t>Ar condicionado a frio, tipo split parede com capacidade de 24.000 BTU/h</t>
  </si>
  <si>
    <t>AR CONDICIONADO SPLIT ON/OFF, HI-WALL (PAREDE), 9000 BTUS/H, CICLO FRIO - FORNECIMENTO E INSTALAÇÃO. AF_11/2021_P</t>
  </si>
  <si>
    <t>Cortina de ar com duas velocidades, para vão de 1,50 m</t>
  </si>
  <si>
    <t>Cortina de ar com duas velocidades, para vão de 1,20 m</t>
  </si>
  <si>
    <t>Tubo de cobre flexível, espessura 1/32" - diâmetro 1/4", inclusive conexões</t>
  </si>
  <si>
    <t>Tubo de cobre flexível, espessura 1/32" - diâmetro 3/8", inclusive conexões</t>
  </si>
  <si>
    <t>Tubo de cobre flexível, espessura 1/32" - diâmetro 5/8", inclusive conexões</t>
  </si>
  <si>
    <t>Tubo de cobre flexível, espessura 1/32" - diâmetro 3/4", inclusive conexões</t>
  </si>
  <si>
    <t>Cabo de cobre flexível de 2,5 mm², isolamento 0,6/1kV - isolação HEPR 90°C</t>
  </si>
  <si>
    <t>Tomada 2P+T de 20 A - 250 V, completa</t>
  </si>
  <si>
    <t>Bomba de remoção de condensados para condicionadores de ar</t>
  </si>
  <si>
    <t>06.02</t>
  </si>
  <si>
    <t>06.03</t>
  </si>
  <si>
    <t xml:space="preserve">REDE DE DADOS / LOGICA </t>
  </si>
  <si>
    <t>39.18.126</t>
  </si>
  <si>
    <t>69.03.340</t>
  </si>
  <si>
    <t>69.09.250</t>
  </si>
  <si>
    <t>66.08.258</t>
  </si>
  <si>
    <t>66.20.225</t>
  </si>
  <si>
    <t>Cabo para rede 24 AWG com 4 pares, categoria 6</t>
  </si>
  <si>
    <t>Conector RJ-45 fêmea - categoria 6</t>
  </si>
  <si>
    <t>Patch cords de 1,50 ou 3,00 m - RJ-45 / RJ-45 - categoria 6A</t>
  </si>
  <si>
    <t>Ponto de acesso de dados (Access Point), uso interno, compatível com PoE 802.3af</t>
  </si>
  <si>
    <t>Switch Gigabit 24 portas com capacidade de 10/100/1000/Mbps</t>
  </si>
  <si>
    <t>07.01</t>
  </si>
  <si>
    <t>ELEMENTOS DE PROTEÇÃO</t>
  </si>
  <si>
    <t>INSTALAÇÃO DE CORRIMÃO</t>
  </si>
  <si>
    <t>07.01.01</t>
  </si>
  <si>
    <t>Corrimão duplo em tubo de aço inoxidável escovado, com diâmetro de 1 1/2´ e montantes com diâmetro de 2´</t>
  </si>
  <si>
    <t>24.08.020</t>
  </si>
  <si>
    <t>MÊS 1</t>
  </si>
  <si>
    <t>MÊS 2</t>
  </si>
  <si>
    <t>Custo un.  (S/BDI)</t>
  </si>
  <si>
    <t>Custo Total (S/BDI)</t>
  </si>
  <si>
    <t>Preço Total com BDI</t>
  </si>
  <si>
    <t>PARA ESSA VERSÃO, QUE ABASTECE O SISTEMA SICONV - PLATAFORMA + BRASIL FOI EXCLUÍDA A PARTE REFERENTE A AMPLIAÇÃO, POIS A MESMA NÃO PODE FAZER PARTE DO REPASSE DESSA VERBA. OS VALORES DA COLUNA L FORAM IGUALADOS AOS VALORES DO SISTEMA SICONV.</t>
  </si>
  <si>
    <t xml:space="preserve">Obra: </t>
  </si>
  <si>
    <t>Área de intervenção:</t>
  </si>
  <si>
    <t xml:space="preserve">Endereço : </t>
  </si>
  <si>
    <t xml:space="preserve">Tab.  Ref.: </t>
  </si>
  <si>
    <t>Invest./Área:</t>
  </si>
  <si>
    <t>Composição 1</t>
  </si>
  <si>
    <t>Coeficiente</t>
  </si>
  <si>
    <t>Unidade</t>
  </si>
  <si>
    <t>Preço</t>
  </si>
  <si>
    <t>Sub Total</t>
  </si>
  <si>
    <t>SIURB EDIF</t>
  </si>
  <si>
    <t>11.01.100</t>
  </si>
  <si>
    <t>10.01.040</t>
  </si>
  <si>
    <t>20301</t>
  </si>
  <si>
    <t>88489</t>
  </si>
  <si>
    <t>Concreto usinado, fck = 20 MPa</t>
  </si>
  <si>
    <t>M3</t>
  </si>
  <si>
    <t>Armadura em barra de aço CA-50 (A ou B) fyk = 500 MPa</t>
  </si>
  <si>
    <t>FORMA COMUM DE TÁBUAS DE PINUS</t>
  </si>
  <si>
    <t>Guia de Balizamento em Concreto Armado h=7cm</t>
  </si>
  <si>
    <t>m</t>
  </si>
  <si>
    <t>TOTAL</t>
  </si>
  <si>
    <t>07.01.02</t>
  </si>
  <si>
    <t>07.01.03</t>
  </si>
  <si>
    <t>24.03.040</t>
  </si>
  <si>
    <t>Projeto executivo de instalações elétricas em formato A1</t>
  </si>
  <si>
    <t>Guarda-corpo tubular com tela em aço galvanizado, diâmetro de 1 1/2´</t>
  </si>
  <si>
    <t>08.01.01</t>
  </si>
  <si>
    <t>08.01.02</t>
  </si>
  <si>
    <t>08.01.03</t>
  </si>
  <si>
    <t>01.17.031</t>
  </si>
  <si>
    <t>01.17.111</t>
  </si>
  <si>
    <t>01.17.151</t>
  </si>
  <si>
    <t>Projeto executivo de arquitetura em formato A1 UN</t>
  </si>
  <si>
    <t>Projeto executivo de climatização em formato A1</t>
  </si>
  <si>
    <t>MÊS 3</t>
  </si>
  <si>
    <t>xx,xx%</t>
  </si>
  <si>
    <t>SINAPI - (Mai/22); CDHU - 186; SIURB EDIF (Jan/22)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</si>
</sst>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0,000.00&quot; m2&quot;"/>
    <numFmt numFmtId="167" formatCode="00"/>
    <numFmt numFmtId="168" formatCode="_-* #,##0.00_-;\-* #,##0.00_-;_-* \-??_-;_-@_-"/>
    <numFmt numFmtId="169" formatCode="General;General;"/>
    <numFmt numFmtId="170" formatCode="dd\ &quot;de&quot;\ mmmm\ &quot;de&quot;\ yyyy"/>
    <numFmt numFmtId="171" formatCode="&quot;R$ &quot;#,##0.00"/>
    <numFmt numFmtId="172" formatCode="_(* #,##0.00_);_(* \(#,##0.00\);_(* \-??_);_(@_)"/>
    <numFmt numFmtId="173" formatCode="&quot;R$ &quot;\ #,##0.00\ &quot;/&quot;\ &quot;m2&quot;"/>
    <numFmt numFmtId="174" formatCode="_(&quot;R$ &quot;#,##0.00_);_(&quot;R$ &quot;* \(#,##0.00\);_(&quot;R$ &quot;* \-??_);_(@_)"/>
    <numFmt numFmtId="175" formatCode="0.00000000%"/>
    <numFmt numFmtId="176" formatCode="_(&quot;R$ &quot;* #,##0.00_);_(&quot;R$ &quot;* \(#,##0.00\);_(&quot;R$ &quot;* &quot;-&quot;??_);_(@_)"/>
    <numFmt numFmtId="177" formatCode="&quot;R$&quot;\ #,##0.00"/>
    <numFmt numFmtId="178" formatCode="_(* #,##0.00000_);_(* \(#,##0.00000\);_(* \-??_);_(@_)"/>
    <numFmt numFmtId="179" formatCode="0.00_)"/>
    <numFmt numFmtId="180" formatCode="_(* #,##0.00_);_(* \(#,##0.00\);_(* &quot;-&quot;??_);_(@_)"/>
    <numFmt numFmtId="181" formatCode="&quot;MÊS&quot;\ ##"/>
    <numFmt numFmtId="182" formatCode="&quot; R$ &quot;#,##0.00\ &quot;/ m2&quot;"/>
    <numFmt numFmtId="183" formatCode="_(&quot;R$ &quot;#,##0.00_);_(&quot;R$ &quot;\(#,##0.00\);_(&quot;R$ &quot;\ \-??_);_(@_)"/>
    <numFmt numFmtId="184" formatCode="##,##0.00\ &quot;m2&quot;"/>
    <numFmt numFmtId="185" formatCode="* #,##0.00\ ;* \(#,##0.00\);* \-#\ ;@\ "/>
    <numFmt numFmtId="186" formatCode="000.00&quot; m²&quot;"/>
    <numFmt numFmtId="187" formatCode="&quot;R$ &quot;* #,##0.00\ &quot;/&quot;\ &quot;m²&quot;"/>
    <numFmt numFmtId="188" formatCode="&quot; R$ &quot;* #,##0.00\ &quot;/ m2&quot;"/>
    <numFmt numFmtId="189" formatCode="_-&quot;R$ &quot;* #,##0.00_-;&quot;-R$ &quot;* #,##0.00_-;_-&quot;R$ &quot;* \-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6"/>
      <color theme="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sz val="28"/>
      <color rgb="FFFF0000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  <fill>
      <patternFill patternType="solid">
        <fgColor rgb="FFFFFF00"/>
        <bgColor indexed="64"/>
      </patternFill>
    </fill>
  </fills>
  <borders count="18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6" fontId="25" fillId="0" borderId="0" applyFont="0" applyFill="0" applyBorder="0" applyAlignment="0" applyProtection="0"/>
    <xf numFmtId="164" fontId="2" fillId="0" borderId="0"/>
    <xf numFmtId="0" fontId="2" fillId="0" borderId="0" applyBorder="0"/>
    <xf numFmtId="0" fontId="1" fillId="0" borderId="0"/>
    <xf numFmtId="180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4" fontId="2" fillId="0" borderId="0"/>
    <xf numFmtId="0" fontId="2" fillId="0" borderId="0" applyNumberFormat="0"/>
    <xf numFmtId="0" fontId="33" fillId="0" borderId="0"/>
    <xf numFmtId="0" fontId="33" fillId="0" borderId="0"/>
    <xf numFmtId="0" fontId="29" fillId="0" borderId="0"/>
    <xf numFmtId="0" fontId="2" fillId="0" borderId="0"/>
    <xf numFmtId="185" fontId="2" fillId="0" borderId="0"/>
    <xf numFmtId="180" fontId="25" fillId="0" borderId="0" applyFont="0" applyFill="0" applyBorder="0" applyAlignment="0" applyProtection="0"/>
    <xf numFmtId="0" fontId="34" fillId="0" borderId="111">
      <alignment horizontal="left" wrapText="1"/>
    </xf>
    <xf numFmtId="9" fontId="2" fillId="0" borderId="0"/>
    <xf numFmtId="172" fontId="2" fillId="0" borderId="0"/>
    <xf numFmtId="180" fontId="2" fillId="0" borderId="0" applyFill="0" applyBorder="0" applyAlignment="0" applyProtection="0"/>
  </cellStyleXfs>
  <cellXfs count="732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4" fontId="19" fillId="0" borderId="0" xfId="4" applyNumberFormat="1" applyFont="1" applyAlignment="1" applyProtection="1">
      <alignment horizontal="center" vertical="center"/>
      <protection hidden="1"/>
    </xf>
    <xf numFmtId="165" fontId="19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 wrapText="1"/>
      <protection hidden="1"/>
    </xf>
    <xf numFmtId="0" fontId="23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4" fontId="11" fillId="0" borderId="0" xfId="4" applyNumberFormat="1" applyFont="1" applyAlignment="1" applyProtection="1">
      <alignment horizontal="left" vertical="center"/>
      <protection hidden="1"/>
    </xf>
    <xf numFmtId="164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0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vertical="center"/>
      <protection hidden="1"/>
    </xf>
    <xf numFmtId="0" fontId="12" fillId="3" borderId="60" xfId="6" applyFont="1" applyFill="1" applyBorder="1" applyAlignment="1" applyProtection="1">
      <alignment horizontal="center" vertical="center"/>
      <protection hidden="1"/>
    </xf>
    <xf numFmtId="0" fontId="24" fillId="3" borderId="61" xfId="6" applyFont="1" applyFill="1" applyBorder="1" applyAlignment="1" applyProtection="1">
      <alignment horizontal="center" vertical="center"/>
      <protection hidden="1"/>
    </xf>
    <xf numFmtId="0" fontId="24" fillId="3" borderId="62" xfId="6" applyFont="1" applyFill="1" applyBorder="1" applyAlignment="1" applyProtection="1">
      <alignment horizontal="center" vertical="center"/>
      <protection hidden="1"/>
    </xf>
    <xf numFmtId="0" fontId="24" fillId="3" borderId="63" xfId="6" applyFont="1" applyFill="1" applyBorder="1" applyAlignment="1" applyProtection="1">
      <alignment horizontal="center" vertical="center"/>
      <protection hidden="1"/>
    </xf>
    <xf numFmtId="0" fontId="24" fillId="3" borderId="64" xfId="6" applyFont="1" applyFill="1" applyBorder="1" applyAlignment="1" applyProtection="1">
      <alignment horizontal="center" vertical="center"/>
      <protection hidden="1"/>
    </xf>
    <xf numFmtId="0" fontId="24" fillId="3" borderId="65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69" xfId="6" applyNumberFormat="1" applyBorder="1" applyAlignment="1" applyProtection="1">
      <alignment horizontal="center" vertical="center"/>
      <protection hidden="1"/>
    </xf>
    <xf numFmtId="10" fontId="2" fillId="0" borderId="70" xfId="6" applyNumberFormat="1" applyBorder="1" applyAlignment="1" applyProtection="1">
      <alignment horizontal="center" vertical="center"/>
      <protection hidden="1"/>
    </xf>
    <xf numFmtId="10" fontId="2" fillId="0" borderId="71" xfId="6" applyNumberFormat="1" applyBorder="1" applyAlignment="1" applyProtection="1">
      <alignment horizontal="center" vertical="center"/>
      <protection hidden="1"/>
    </xf>
    <xf numFmtId="10" fontId="2" fillId="0" borderId="72" xfId="6" applyNumberFormat="1" applyBorder="1" applyAlignment="1" applyProtection="1">
      <alignment horizontal="center" vertical="center"/>
      <protection hidden="1"/>
    </xf>
    <xf numFmtId="175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82" xfId="6" applyNumberFormat="1" applyBorder="1" applyAlignment="1" applyProtection="1">
      <alignment horizontal="center" vertical="center"/>
      <protection hidden="1"/>
    </xf>
    <xf numFmtId="10" fontId="2" fillId="0" borderId="83" xfId="6" applyNumberFormat="1" applyBorder="1" applyAlignment="1" applyProtection="1">
      <alignment horizontal="center" vertical="center"/>
      <protection hidden="1"/>
    </xf>
    <xf numFmtId="10" fontId="2" fillId="0" borderId="84" xfId="6" applyNumberFormat="1" applyBorder="1" applyAlignment="1" applyProtection="1">
      <alignment horizontal="center" vertical="center"/>
      <protection hidden="1"/>
    </xf>
    <xf numFmtId="10" fontId="2" fillId="0" borderId="85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5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6" fillId="0" borderId="0" xfId="4" applyFont="1" applyAlignment="1" applyProtection="1">
      <alignment horizont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78" fontId="1" fillId="0" borderId="0" xfId="1" applyNumberFormat="1"/>
    <xf numFmtId="0" fontId="5" fillId="0" borderId="0" xfId="9" applyFont="1" applyAlignment="1">
      <alignment horizontal="left" vertical="center"/>
    </xf>
    <xf numFmtId="44" fontId="0" fillId="0" borderId="0" xfId="4" applyNumberFormat="1" applyFont="1" applyAlignment="1" applyProtection="1">
      <alignment horizontal="left" vertical="center"/>
      <protection hidden="1"/>
    </xf>
    <xf numFmtId="0" fontId="37" fillId="0" borderId="11" xfId="6" applyFont="1" applyBorder="1" applyAlignment="1" applyProtection="1">
      <alignment horizontal="left" vertical="center" wrapText="1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171" fontId="3" fillId="0" borderId="87" xfId="6" applyNumberFormat="1" applyFont="1" applyBorder="1" applyAlignment="1" applyProtection="1">
      <alignment horizontal="center" vertical="center"/>
      <protection hidden="1"/>
    </xf>
    <xf numFmtId="0" fontId="12" fillId="3" borderId="96" xfId="6" applyFont="1" applyFill="1" applyBorder="1" applyAlignment="1" applyProtection="1">
      <alignment horizontal="center" vertical="center"/>
      <protection hidden="1"/>
    </xf>
    <xf numFmtId="9" fontId="12" fillId="3" borderId="95" xfId="6" applyNumberFormat="1" applyFont="1" applyFill="1" applyBorder="1" applyAlignment="1" applyProtection="1">
      <alignment horizontal="center" vertical="center"/>
      <protection hidden="1"/>
    </xf>
    <xf numFmtId="164" fontId="12" fillId="3" borderId="97" xfId="8" applyFont="1" applyFill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64" fontId="28" fillId="3" borderId="97" xfId="8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wrapText="1"/>
      <protection hidden="1"/>
    </xf>
    <xf numFmtId="0" fontId="6" fillId="2" borderId="3" xfId="4" applyFont="1" applyFill="1" applyBorder="1" applyAlignment="1" applyProtection="1">
      <alignment horizontal="center" vertical="center"/>
      <protection hidden="1"/>
    </xf>
    <xf numFmtId="0" fontId="6" fillId="2" borderId="5" xfId="4" applyFont="1" applyFill="1" applyBorder="1" applyAlignment="1" applyProtection="1">
      <alignment horizontal="left" vertical="center" wrapText="1"/>
      <protection hidden="1"/>
    </xf>
    <xf numFmtId="0" fontId="6" fillId="2" borderId="6" xfId="4" applyFont="1" applyFill="1" applyBorder="1" applyAlignment="1" applyProtection="1">
      <alignment horizontal="center" vertical="center"/>
      <protection hidden="1"/>
    </xf>
    <xf numFmtId="4" fontId="6" fillId="2" borderId="6" xfId="4" applyNumberFormat="1" applyFont="1" applyFill="1" applyBorder="1" applyAlignment="1" applyProtection="1">
      <alignment horizontal="center" vertical="center"/>
      <protection hidden="1"/>
    </xf>
    <xf numFmtId="44" fontId="6" fillId="2" borderId="6" xfId="2" applyFont="1" applyFill="1" applyBorder="1" applyAlignment="1" applyProtection="1">
      <alignment horizontal="center" vertical="center"/>
      <protection hidden="1"/>
    </xf>
    <xf numFmtId="165" fontId="6" fillId="2" borderId="4" xfId="4" applyNumberFormat="1" applyFont="1" applyFill="1" applyBorder="1" applyAlignment="1" applyProtection="1">
      <alignment horizontal="center" vertical="center"/>
      <protection hidden="1"/>
    </xf>
    <xf numFmtId="0" fontId="15" fillId="6" borderId="0" xfId="4" applyFont="1" applyFill="1" applyAlignment="1" applyProtection="1">
      <alignment vertical="center"/>
      <protection hidden="1"/>
    </xf>
    <xf numFmtId="0" fontId="0" fillId="0" borderId="7" xfId="4" applyFont="1" applyBorder="1" applyAlignment="1" applyProtection="1">
      <alignment horizontal="center" vertical="center"/>
      <protection hidden="1"/>
    </xf>
    <xf numFmtId="0" fontId="0" fillId="0" borderId="2" xfId="4" applyFont="1" applyBorder="1" applyAlignment="1" applyProtection="1">
      <alignment horizontal="left" vertical="center" wrapText="1"/>
      <protection hidden="1"/>
    </xf>
    <xf numFmtId="0" fontId="7" fillId="0" borderId="9" xfId="4" applyFont="1" applyBorder="1" applyAlignment="1" applyProtection="1">
      <alignment horizontal="left" vertical="center"/>
      <protection hidden="1"/>
    </xf>
    <xf numFmtId="4" fontId="0" fillId="0" borderId="9" xfId="4" applyNumberFormat="1" applyFont="1" applyBorder="1" applyAlignment="1" applyProtection="1">
      <alignment horizontal="center" vertical="center"/>
      <protection hidden="1"/>
    </xf>
    <xf numFmtId="44" fontId="0" fillId="0" borderId="9" xfId="2" applyFont="1" applyBorder="1" applyAlignment="1" applyProtection="1">
      <alignment horizontal="center" vertical="center"/>
      <protection hidden="1"/>
    </xf>
    <xf numFmtId="165" fontId="0" fillId="0" borderId="8" xfId="4" applyNumberFormat="1" applyFont="1" applyBorder="1" applyAlignment="1" applyProtection="1">
      <alignment horizontal="center" vertical="center"/>
      <protection hidden="1"/>
    </xf>
    <xf numFmtId="0" fontId="0" fillId="6" borderId="0" xfId="4" applyFont="1" applyFill="1" applyAlignment="1" applyProtection="1">
      <alignment vertical="center"/>
      <protection hidden="1"/>
    </xf>
    <xf numFmtId="0" fontId="6" fillId="2" borderId="3" xfId="4" applyFont="1" applyFill="1" applyBorder="1" applyAlignment="1" applyProtection="1">
      <alignment horizontal="left" vertical="center"/>
      <protection hidden="1"/>
    </xf>
    <xf numFmtId="0" fontId="6" fillId="2" borderId="6" xfId="4" applyFont="1" applyFill="1" applyBorder="1" applyAlignment="1" applyProtection="1">
      <alignment horizontal="left" vertical="center"/>
      <protection hidden="1"/>
    </xf>
    <xf numFmtId="0" fontId="6" fillId="6" borderId="0" xfId="4" applyFont="1" applyFill="1" applyAlignment="1" applyProtection="1">
      <alignment vertical="center"/>
      <protection hidden="1"/>
    </xf>
    <xf numFmtId="0" fontId="0" fillId="0" borderId="7" xfId="4" applyFont="1" applyBorder="1" applyAlignment="1" applyProtection="1">
      <alignment horizontal="left" vertical="center"/>
      <protection hidden="1"/>
    </xf>
    <xf numFmtId="0" fontId="0" fillId="0" borderId="9" xfId="4" applyFont="1" applyBorder="1" applyAlignment="1" applyProtection="1">
      <alignment horizontal="center" vertical="center"/>
      <protection hidden="1"/>
    </xf>
    <xf numFmtId="0" fontId="0" fillId="0" borderId="9" xfId="4" applyFont="1" applyBorder="1" applyAlignment="1" applyProtection="1">
      <alignment horizontal="left" vertical="center"/>
      <protection hidden="1"/>
    </xf>
    <xf numFmtId="0" fontId="6" fillId="2" borderId="5" xfId="4" applyFont="1" applyFill="1" applyBorder="1" applyAlignment="1" applyProtection="1">
      <alignment horizontal="center" vertical="center"/>
      <protection hidden="1"/>
    </xf>
    <xf numFmtId="0" fontId="6" fillId="2" borderId="3" xfId="4" applyFont="1" applyFill="1" applyBorder="1" applyAlignment="1" applyProtection="1">
      <alignment horizontal="left" vertical="center" wrapText="1"/>
      <protection hidden="1"/>
    </xf>
    <xf numFmtId="165" fontId="6" fillId="2" borderId="5" xfId="4" applyNumberFormat="1" applyFont="1" applyFill="1" applyBorder="1" applyAlignment="1" applyProtection="1">
      <alignment horizontal="center" vertical="center"/>
      <protection hidden="1"/>
    </xf>
    <xf numFmtId="17" fontId="0" fillId="0" borderId="2" xfId="4" applyNumberFormat="1" applyFont="1" applyBorder="1" applyAlignment="1" applyProtection="1">
      <alignment horizontal="center" vertical="center"/>
      <protection hidden="1"/>
    </xf>
    <xf numFmtId="0" fontId="0" fillId="0" borderId="2" xfId="4" applyFont="1" applyBorder="1" applyAlignment="1" applyProtection="1">
      <alignment horizontal="center" vertical="center"/>
      <protection hidden="1"/>
    </xf>
    <xf numFmtId="0" fontId="0" fillId="0" borderId="7" xfId="4" applyFont="1" applyBorder="1" applyAlignment="1" applyProtection="1">
      <alignment horizontal="left" vertical="center" wrapText="1"/>
      <protection hidden="1"/>
    </xf>
    <xf numFmtId="10" fontId="1" fillId="0" borderId="2" xfId="3" applyNumberFormat="1" applyBorder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/>
      <protection hidden="1"/>
    </xf>
    <xf numFmtId="44" fontId="0" fillId="0" borderId="0" xfId="2" applyFont="1" applyAlignment="1" applyProtection="1">
      <alignment horizontal="center" vertical="center"/>
      <protection hidden="1"/>
    </xf>
    <xf numFmtId="165" fontId="0" fillId="0" borderId="0" xfId="4" applyNumberFormat="1" applyFont="1" applyAlignment="1" applyProtection="1">
      <alignment horizontal="center" vertical="center"/>
      <protection hidden="1"/>
    </xf>
    <xf numFmtId="0" fontId="0" fillId="0" borderId="11" xfId="4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center" vertical="center" wrapText="1"/>
      <protection hidden="1"/>
    </xf>
    <xf numFmtId="0" fontId="4" fillId="6" borderId="0" xfId="4" applyFont="1" applyFill="1" applyAlignment="1" applyProtection="1">
      <alignment vertical="center"/>
      <protection hidden="1"/>
    </xf>
    <xf numFmtId="186" fontId="3" fillId="0" borderId="0" xfId="2" applyNumberFormat="1" applyFont="1" applyAlignment="1" applyProtection="1">
      <alignment horizontal="center" vertical="center" wrapText="1"/>
      <protection hidden="1"/>
    </xf>
    <xf numFmtId="165" fontId="3" fillId="0" borderId="14" xfId="4" applyNumberFormat="1" applyFont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164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5" xfId="4" applyFont="1" applyBorder="1" applyAlignment="1" applyProtection="1">
      <alignment vertical="center" wrapText="1"/>
      <protection hidden="1"/>
    </xf>
    <xf numFmtId="0" fontId="3" fillId="0" borderId="16" xfId="4" applyFont="1" applyBorder="1" applyAlignment="1" applyProtection="1">
      <alignment horizontal="center" vertical="center" wrapText="1"/>
      <protection hidden="1"/>
    </xf>
    <xf numFmtId="0" fontId="3" fillId="0" borderId="16" xfId="4" applyFont="1" applyBorder="1" applyAlignment="1" applyProtection="1">
      <alignment vertical="center"/>
      <protection hidden="1"/>
    </xf>
    <xf numFmtId="0" fontId="5" fillId="0" borderId="0" xfId="9" applyFont="1" applyAlignment="1" applyProtection="1">
      <alignment horizontal="left" vertical="center"/>
      <protection hidden="1"/>
    </xf>
    <xf numFmtId="187" fontId="3" fillId="0" borderId="16" xfId="2" applyNumberFormat="1" applyFont="1" applyBorder="1" applyAlignment="1" applyProtection="1">
      <alignment horizontal="left" vertical="center" wrapText="1"/>
      <protection hidden="1"/>
    </xf>
    <xf numFmtId="44" fontId="3" fillId="0" borderId="18" xfId="2" applyFont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0" fontId="0" fillId="0" borderId="32" xfId="4" applyFont="1" applyBorder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0" fillId="0" borderId="14" xfId="4" applyFont="1" applyBorder="1" applyAlignment="1" applyProtection="1">
      <alignment horizontal="center" vertical="center" wrapText="1"/>
      <protection hidden="1"/>
    </xf>
    <xf numFmtId="49" fontId="12" fillId="3" borderId="19" xfId="4" applyNumberFormat="1" applyFont="1" applyFill="1" applyBorder="1" applyAlignment="1" applyProtection="1">
      <alignment horizontal="center" vertical="center"/>
      <protection hidden="1"/>
    </xf>
    <xf numFmtId="0" fontId="12" fillId="3" borderId="20" xfId="4" applyFont="1" applyFill="1" applyBorder="1" applyAlignment="1" applyProtection="1">
      <alignment horizontal="center" vertical="center" wrapText="1"/>
      <protection hidden="1"/>
    </xf>
    <xf numFmtId="0" fontId="12" fillId="3" borderId="21" xfId="4" applyFont="1" applyFill="1" applyBorder="1" applyAlignment="1" applyProtection="1">
      <alignment horizontal="left" vertical="center" wrapText="1"/>
      <protection hidden="1"/>
    </xf>
    <xf numFmtId="0" fontId="12" fillId="3" borderId="22" xfId="4" applyFont="1" applyFill="1" applyBorder="1" applyAlignment="1" applyProtection="1">
      <alignment horizontal="center" vertical="center" wrapText="1"/>
      <protection hidden="1"/>
    </xf>
    <xf numFmtId="4" fontId="12" fillId="3" borderId="21" xfId="4" applyNumberFormat="1" applyFont="1" applyFill="1" applyBorder="1" applyAlignment="1" applyProtection="1">
      <alignment horizontal="center" vertical="center" wrapText="1"/>
      <protection hidden="1"/>
    </xf>
    <xf numFmtId="4" fontId="12" fillId="3" borderId="22" xfId="4" applyNumberFormat="1" applyFont="1" applyFill="1" applyBorder="1" applyAlignment="1" applyProtection="1">
      <alignment horizontal="center" vertical="center" wrapText="1"/>
      <protection hidden="1"/>
    </xf>
    <xf numFmtId="44" fontId="12" fillId="3" borderId="22" xfId="2" applyFont="1" applyFill="1" applyBorder="1" applyAlignment="1" applyProtection="1">
      <alignment horizontal="center" vertical="center" wrapText="1"/>
      <protection hidden="1"/>
    </xf>
    <xf numFmtId="165" fontId="12" fillId="3" borderId="23" xfId="4" applyNumberFormat="1" applyFont="1" applyFill="1" applyBorder="1" applyAlignment="1" applyProtection="1">
      <alignment horizontal="center" vertical="center" wrapText="1"/>
      <protection hidden="1"/>
    </xf>
    <xf numFmtId="0" fontId="26" fillId="6" borderId="0" xfId="4" applyFont="1" applyFill="1" applyAlignment="1" applyProtection="1">
      <alignment vertical="center"/>
      <protection hidden="1"/>
    </xf>
    <xf numFmtId="167" fontId="13" fillId="4" borderId="34" xfId="4" applyNumberFormat="1" applyFont="1" applyFill="1" applyBorder="1" applyAlignment="1" applyProtection="1">
      <alignment horizontal="centerContinuous" vertical="center" wrapText="1"/>
      <protection hidden="1"/>
    </xf>
    <xf numFmtId="167" fontId="13" fillId="4" borderId="36" xfId="4" applyNumberFormat="1" applyFont="1" applyFill="1" applyBorder="1" applyAlignment="1" applyProtection="1">
      <alignment horizontal="centerContinuous" vertical="center" wrapText="1"/>
      <protection hidden="1"/>
    </xf>
    <xf numFmtId="167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0" fontId="13" fillId="4" borderId="16" xfId="4" applyFont="1" applyFill="1" applyBorder="1" applyAlignment="1" applyProtection="1">
      <alignment horizontal="left" vertical="center" wrapText="1"/>
      <protection hidden="1"/>
    </xf>
    <xf numFmtId="164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44" fontId="13" fillId="4" borderId="16" xfId="2" applyFont="1" applyFill="1" applyBorder="1" applyAlignment="1" applyProtection="1">
      <alignment horizontal="centerContinuous" vertical="center" wrapText="1"/>
      <protection hidden="1"/>
    </xf>
    <xf numFmtId="10" fontId="13" fillId="4" borderId="18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99" xfId="4" applyFont="1" applyBorder="1" applyAlignment="1" applyProtection="1">
      <alignment horizontal="centerContinuous" vertical="center"/>
      <protection hidden="1"/>
    </xf>
    <xf numFmtId="0" fontId="5" fillId="0" borderId="100" xfId="4" applyFont="1" applyBorder="1" applyAlignment="1" applyProtection="1">
      <alignment horizontal="centerContinuous" vertical="center"/>
      <protection hidden="1"/>
    </xf>
    <xf numFmtId="0" fontId="5" fillId="0" borderId="101" xfId="4" applyFont="1" applyBorder="1" applyAlignment="1" applyProtection="1">
      <alignment horizontal="centerContinuous" vertical="center"/>
      <protection hidden="1"/>
    </xf>
    <xf numFmtId="0" fontId="5" fillId="0" borderId="25" xfId="4" applyFont="1" applyBorder="1" applyAlignment="1" applyProtection="1">
      <alignment horizontal="left" vertical="center" wrapText="1"/>
      <protection hidden="1"/>
    </xf>
    <xf numFmtId="44" fontId="5" fillId="0" borderId="25" xfId="2" applyFont="1" applyBorder="1" applyAlignment="1" applyProtection="1">
      <alignment horizontal="centerContinuous" vertical="center"/>
      <protection hidden="1"/>
    </xf>
    <xf numFmtId="10" fontId="5" fillId="0" borderId="26" xfId="3" applyNumberFormat="1" applyFont="1" applyBorder="1" applyAlignment="1" applyProtection="1">
      <alignment horizontal="center" vertical="center" wrapText="1"/>
      <protection hidden="1"/>
    </xf>
    <xf numFmtId="49" fontId="0" fillId="0" borderId="27" xfId="4" applyNumberFormat="1" applyFont="1" applyBorder="1" applyAlignment="1" applyProtection="1">
      <alignment horizontal="center" vertical="center"/>
      <protection hidden="1"/>
    </xf>
    <xf numFmtId="0" fontId="2" fillId="0" borderId="28" xfId="4" applyBorder="1" applyAlignment="1" applyProtection="1">
      <alignment horizontal="center" vertical="center"/>
      <protection hidden="1"/>
    </xf>
    <xf numFmtId="49" fontId="0" fillId="5" borderId="28" xfId="4" applyNumberFormat="1" applyFont="1" applyFill="1" applyBorder="1" applyAlignment="1" applyProtection="1">
      <alignment horizontal="center" vertical="center"/>
      <protection hidden="1"/>
    </xf>
    <xf numFmtId="0" fontId="2" fillId="0" borderId="113" xfId="4" applyFont="1" applyBorder="1" applyAlignment="1" applyProtection="1">
      <alignment horizontal="left" vertical="center" wrapText="1"/>
      <protection hidden="1"/>
    </xf>
    <xf numFmtId="4" fontId="0" fillId="0" borderId="29" xfId="0" applyNumberFormat="1" applyBorder="1" applyAlignment="1" applyProtection="1">
      <alignment horizontal="center" vertical="center"/>
      <protection hidden="1"/>
    </xf>
    <xf numFmtId="4" fontId="2" fillId="0" borderId="29" xfId="5" applyNumberFormat="1" applyBorder="1" applyAlignment="1" applyProtection="1">
      <alignment horizontal="center" vertical="center"/>
      <protection hidden="1"/>
    </xf>
    <xf numFmtId="44" fontId="2" fillId="0" borderId="105" xfId="2" applyFont="1" applyFill="1" applyBorder="1" applyAlignment="1" applyProtection="1">
      <alignment horizontal="right" vertical="center"/>
      <protection hidden="1"/>
    </xf>
    <xf numFmtId="10" fontId="0" fillId="0" borderId="30" xfId="3" applyNumberFormat="1" applyFont="1" applyBorder="1" applyAlignment="1" applyProtection="1">
      <alignment horizontal="center" vertical="center"/>
      <protection hidden="1"/>
    </xf>
    <xf numFmtId="4" fontId="0" fillId="0" borderId="112" xfId="0" applyNumberFormat="1" applyBorder="1" applyAlignment="1" applyProtection="1">
      <alignment horizontal="center" vertical="center"/>
      <protection hidden="1"/>
    </xf>
    <xf numFmtId="4" fontId="2" fillId="0" borderId="112" xfId="5" applyNumberFormat="1" applyBorder="1" applyAlignment="1" applyProtection="1">
      <alignment horizontal="center" vertical="center"/>
      <protection hidden="1"/>
    </xf>
    <xf numFmtId="4" fontId="0" fillId="0" borderId="117" xfId="0" applyNumberFormat="1" applyBorder="1" applyAlignment="1" applyProtection="1">
      <alignment horizontal="center" vertical="center"/>
      <protection hidden="1"/>
    </xf>
    <xf numFmtId="4" fontId="2" fillId="0" borderId="117" xfId="5" applyNumberFormat="1" applyBorder="1" applyAlignment="1" applyProtection="1">
      <alignment horizontal="center" vertical="center"/>
      <protection hidden="1"/>
    </xf>
    <xf numFmtId="44" fontId="2" fillId="0" borderId="126" xfId="2" applyFont="1" applyFill="1" applyBorder="1" applyAlignment="1" applyProtection="1">
      <alignment horizontal="right" vertical="center"/>
      <protection hidden="1"/>
    </xf>
    <xf numFmtId="49" fontId="0" fillId="0" borderId="31" xfId="0" applyNumberFormat="1" applyFill="1" applyBorder="1" applyAlignment="1" applyProtection="1">
      <alignment horizontal="center" vertical="center"/>
      <protection hidden="1"/>
    </xf>
    <xf numFmtId="49" fontId="0" fillId="5" borderId="103" xfId="4" applyNumberFormat="1" applyFont="1" applyFill="1" applyBorder="1" applyAlignment="1" applyProtection="1">
      <alignment horizontal="center" vertical="center"/>
      <protection hidden="1"/>
    </xf>
    <xf numFmtId="0" fontId="0" fillId="0" borderId="174" xfId="0" applyBorder="1" applyAlignment="1" applyProtection="1">
      <alignment horizontal="left" vertical="center" wrapText="1"/>
      <protection hidden="1"/>
    </xf>
    <xf numFmtId="4" fontId="0" fillId="0" borderId="113" xfId="0" applyNumberFormat="1" applyFont="1" applyFill="1" applyBorder="1" applyAlignment="1" applyProtection="1">
      <alignment horizontal="center" vertical="center"/>
      <protection hidden="1"/>
    </xf>
    <xf numFmtId="4" fontId="2" fillId="0" borderId="178" xfId="5" applyNumberFormat="1" applyBorder="1" applyAlignment="1" applyProtection="1">
      <alignment horizontal="center" vertical="center"/>
      <protection hidden="1"/>
    </xf>
    <xf numFmtId="44" fontId="2" fillId="0" borderId="116" xfId="2" applyFont="1" applyFill="1" applyBorder="1" applyAlignment="1" applyProtection="1">
      <alignment horizontal="right" vertical="center"/>
      <protection hidden="1"/>
    </xf>
    <xf numFmtId="10" fontId="0" fillId="0" borderId="122" xfId="3" applyNumberFormat="1" applyFont="1" applyBorder="1" applyAlignment="1" applyProtection="1">
      <alignment horizontal="center" vertical="center"/>
      <protection hidden="1"/>
    </xf>
    <xf numFmtId="167" fontId="13" fillId="4" borderId="176" xfId="4" applyNumberFormat="1" applyFont="1" applyFill="1" applyBorder="1" applyAlignment="1" applyProtection="1">
      <alignment horizontal="centerContinuous" vertical="center" wrapText="1"/>
      <protection hidden="1"/>
    </xf>
    <xf numFmtId="164" fontId="13" fillId="4" borderId="32" xfId="4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32" xfId="4" applyFont="1" applyBorder="1" applyAlignment="1" applyProtection="1">
      <alignment horizontal="centerContinuous" vertical="center"/>
      <protection hidden="1"/>
    </xf>
    <xf numFmtId="0" fontId="5" fillId="0" borderId="133" xfId="4" applyFont="1" applyBorder="1" applyAlignment="1" applyProtection="1">
      <alignment horizontal="centerContinuous" vertical="center"/>
      <protection hidden="1"/>
    </xf>
    <xf numFmtId="0" fontId="5" fillId="0" borderId="130" xfId="4" applyFont="1" applyBorder="1" applyAlignment="1" applyProtection="1">
      <alignment horizontal="centerContinuous" vertical="center"/>
      <protection hidden="1"/>
    </xf>
    <xf numFmtId="44" fontId="5" fillId="0" borderId="118" xfId="2" applyFont="1" applyBorder="1" applyAlignment="1" applyProtection="1">
      <alignment horizontal="centerContinuous" vertical="center"/>
      <protection hidden="1"/>
    </xf>
    <xf numFmtId="0" fontId="18" fillId="6" borderId="0" xfId="4" applyFont="1" applyFill="1" applyAlignment="1" applyProtection="1">
      <alignment horizontal="center" vertical="center"/>
      <protection hidden="1"/>
    </xf>
    <xf numFmtId="44" fontId="26" fillId="6" borderId="0" xfId="4" applyNumberFormat="1" applyFont="1" applyFill="1" applyAlignment="1" applyProtection="1">
      <alignment vertical="center"/>
      <protection hidden="1"/>
    </xf>
    <xf numFmtId="0" fontId="2" fillId="0" borderId="102" xfId="4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left" vertical="center" wrapText="1"/>
      <protection hidden="1"/>
    </xf>
    <xf numFmtId="4" fontId="0" fillId="0" borderId="115" xfId="0" applyNumberFormat="1" applyFont="1" applyFill="1" applyBorder="1" applyAlignment="1" applyProtection="1">
      <alignment horizontal="center" vertical="center"/>
      <protection hidden="1"/>
    </xf>
    <xf numFmtId="4" fontId="2" fillId="0" borderId="115" xfId="5" applyNumberFormat="1" applyFont="1" applyFill="1" applyBorder="1" applyAlignment="1" applyProtection="1">
      <alignment horizontal="center" vertical="center"/>
      <protection hidden="1"/>
    </xf>
    <xf numFmtId="44" fontId="2" fillId="0" borderId="115" xfId="2" applyFont="1" applyFill="1" applyBorder="1" applyAlignment="1" applyProtection="1">
      <alignment horizontal="right" vertical="center"/>
      <protection hidden="1"/>
    </xf>
    <xf numFmtId="10" fontId="2" fillId="0" borderId="26" xfId="3" applyNumberFormat="1" applyFont="1" applyBorder="1" applyAlignment="1" applyProtection="1">
      <alignment horizontal="center" vertical="center" wrapText="1"/>
      <protection hidden="1"/>
    </xf>
    <xf numFmtId="0" fontId="0" fillId="0" borderId="178" xfId="0" applyBorder="1" applyAlignment="1" applyProtection="1">
      <alignment horizontal="left" vertical="center" wrapText="1"/>
      <protection hidden="1"/>
    </xf>
    <xf numFmtId="4" fontId="0" fillId="0" borderId="178" xfId="0" applyNumberFormat="1" applyFont="1" applyFill="1" applyBorder="1" applyAlignment="1" applyProtection="1">
      <alignment horizontal="center" vertical="center"/>
      <protection hidden="1"/>
    </xf>
    <xf numFmtId="4" fontId="2" fillId="0" borderId="116" xfId="5" applyNumberFormat="1" applyFont="1" applyFill="1" applyBorder="1" applyAlignment="1" applyProtection="1">
      <alignment horizontal="center" vertical="center"/>
      <protection hidden="1"/>
    </xf>
    <xf numFmtId="44" fontId="2" fillId="0" borderId="178" xfId="2" applyFont="1" applyFill="1" applyBorder="1" applyAlignment="1" applyProtection="1">
      <alignment horizontal="right" vertical="center"/>
      <protection hidden="1"/>
    </xf>
    <xf numFmtId="10" fontId="2" fillId="0" borderId="175" xfId="3" applyNumberFormat="1" applyFont="1" applyBorder="1" applyAlignment="1" applyProtection="1">
      <alignment horizontal="center" vertical="center" wrapText="1"/>
      <protection hidden="1"/>
    </xf>
    <xf numFmtId="167" fontId="13" fillId="4" borderId="32" xfId="4" applyNumberFormat="1" applyFont="1" applyFill="1" applyBorder="1" applyAlignment="1" applyProtection="1">
      <alignment horizontal="centerContinuous" vertical="center" wrapText="1"/>
      <protection hidden="1"/>
    </xf>
    <xf numFmtId="4" fontId="0" fillId="0" borderId="105" xfId="0" applyNumberFormat="1" applyFont="1" applyFill="1" applyBorder="1" applyAlignment="1" applyProtection="1">
      <alignment horizontal="center" vertical="center"/>
      <protection hidden="1"/>
    </xf>
    <xf numFmtId="4" fontId="2" fillId="0" borderId="105" xfId="5" applyNumberFormat="1" applyFont="1" applyFill="1" applyBorder="1" applyAlignment="1" applyProtection="1">
      <alignment horizontal="center" vertical="center"/>
      <protection hidden="1"/>
    </xf>
    <xf numFmtId="10" fontId="2" fillId="0" borderId="136" xfId="3" applyNumberFormat="1" applyFont="1" applyBorder="1" applyAlignment="1" applyProtection="1">
      <alignment horizontal="center" vertical="center" wrapText="1"/>
      <protection hidden="1"/>
    </xf>
    <xf numFmtId="4" fontId="0" fillId="0" borderId="116" xfId="0" applyNumberFormat="1" applyFont="1" applyFill="1" applyBorder="1" applyAlignment="1" applyProtection="1">
      <alignment horizontal="center" vertical="center"/>
      <protection hidden="1"/>
    </xf>
    <xf numFmtId="10" fontId="2" fillId="0" borderId="177" xfId="3" applyNumberFormat="1" applyFont="1" applyBorder="1" applyAlignment="1" applyProtection="1">
      <alignment horizontal="center" vertical="center" wrapText="1"/>
      <protection hidden="1"/>
    </xf>
    <xf numFmtId="4" fontId="0" fillId="0" borderId="178" xfId="0" applyNumberFormat="1" applyBorder="1" applyAlignment="1" applyProtection="1">
      <alignment horizontal="center" vertical="center"/>
      <protection hidden="1"/>
    </xf>
    <xf numFmtId="44" fontId="2" fillId="0" borderId="112" xfId="2" applyFont="1" applyFill="1" applyBorder="1" applyAlignment="1" applyProtection="1">
      <alignment horizontal="right" vertical="center"/>
      <protection hidden="1"/>
    </xf>
    <xf numFmtId="0" fontId="0" fillId="0" borderId="112" xfId="0" applyBorder="1" applyAlignment="1" applyProtection="1">
      <alignment horizontal="left" vertical="center" wrapText="1"/>
      <protection hidden="1"/>
    </xf>
    <xf numFmtId="0" fontId="13" fillId="4" borderId="32" xfId="4" applyFont="1" applyFill="1" applyBorder="1" applyAlignment="1" applyProtection="1">
      <alignment horizontal="left" vertical="center" wrapText="1"/>
      <protection hidden="1"/>
    </xf>
    <xf numFmtId="0" fontId="2" fillId="0" borderId="28" xfId="4" applyFill="1" applyBorder="1" applyAlignment="1" applyProtection="1">
      <alignment horizontal="center" vertical="center"/>
      <protection hidden="1"/>
    </xf>
    <xf numFmtId="49" fontId="0" fillId="0" borderId="28" xfId="4" applyNumberFormat="1" applyFont="1" applyFill="1" applyBorder="1" applyAlignment="1" applyProtection="1">
      <alignment horizontal="center" vertical="center"/>
      <protection hidden="1"/>
    </xf>
    <xf numFmtId="0" fontId="0" fillId="0" borderId="29" xfId="0" applyFill="1" applyBorder="1" applyAlignment="1" applyProtection="1">
      <alignment horizontal="left" vertical="center" wrapText="1"/>
      <protection hidden="1"/>
    </xf>
    <xf numFmtId="4" fontId="0" fillId="0" borderId="29" xfId="0" applyNumberFormat="1" applyFill="1" applyBorder="1" applyAlignment="1" applyProtection="1">
      <alignment horizontal="center" vertical="center"/>
      <protection hidden="1"/>
    </xf>
    <xf numFmtId="4" fontId="0" fillId="0" borderId="28" xfId="5" applyNumberFormat="1" applyFont="1" applyFill="1" applyBorder="1" applyAlignment="1" applyProtection="1">
      <alignment horizontal="center" vertical="center"/>
      <protection hidden="1"/>
    </xf>
    <xf numFmtId="44" fontId="2" fillId="0" borderId="113" xfId="2" applyFont="1" applyFill="1" applyBorder="1" applyAlignment="1" applyProtection="1">
      <alignment horizontal="right" vertical="center"/>
      <protection hidden="1"/>
    </xf>
    <xf numFmtId="10" fontId="0" fillId="0" borderId="30" xfId="3" applyNumberFormat="1" applyFont="1" applyFill="1" applyBorder="1" applyAlignment="1" applyProtection="1">
      <alignment horizontal="center" vertical="center"/>
      <protection hidden="1"/>
    </xf>
    <xf numFmtId="44" fontId="2" fillId="0" borderId="125" xfId="2" applyFont="1" applyFill="1" applyBorder="1" applyAlignment="1" applyProtection="1">
      <alignment horizontal="right" vertical="center"/>
      <protection hidden="1"/>
    </xf>
    <xf numFmtId="4" fontId="0" fillId="0" borderId="29" xfId="5" applyNumberFormat="1" applyFont="1" applyFill="1" applyBorder="1" applyAlignment="1" applyProtection="1">
      <alignment horizontal="center" vertical="center"/>
      <protection hidden="1"/>
    </xf>
    <xf numFmtId="0" fontId="2" fillId="0" borderId="117" xfId="4" applyFill="1" applyBorder="1" applyAlignment="1" applyProtection="1">
      <alignment horizontal="center" vertical="center"/>
      <protection hidden="1"/>
    </xf>
    <xf numFmtId="49" fontId="0" fillId="0" borderId="117" xfId="4" applyNumberFormat="1" applyFont="1" applyFill="1" applyBorder="1" applyAlignment="1" applyProtection="1">
      <alignment horizontal="center" vertical="center"/>
      <protection hidden="1"/>
    </xf>
    <xf numFmtId="0" fontId="0" fillId="0" borderId="117" xfId="0" applyFill="1" applyBorder="1" applyAlignment="1" applyProtection="1">
      <alignment horizontal="left" vertical="center" wrapText="1"/>
      <protection hidden="1"/>
    </xf>
    <xf numFmtId="4" fontId="0" fillId="0" borderId="117" xfId="0" applyNumberFormat="1" applyFill="1" applyBorder="1" applyAlignment="1" applyProtection="1">
      <alignment horizontal="center" vertical="center"/>
      <protection hidden="1"/>
    </xf>
    <xf numFmtId="4" fontId="0" fillId="0" borderId="117" xfId="5" applyNumberFormat="1" applyFont="1" applyFill="1" applyBorder="1" applyAlignment="1" applyProtection="1">
      <alignment horizontal="center" vertical="center"/>
      <protection hidden="1"/>
    </xf>
    <xf numFmtId="49" fontId="0" fillId="0" borderId="138" xfId="0" applyNumberFormat="1" applyFill="1" applyBorder="1" applyAlignment="1" applyProtection="1">
      <alignment horizontal="center" vertical="center"/>
      <protection hidden="1"/>
    </xf>
    <xf numFmtId="0" fontId="2" fillId="0" borderId="126" xfId="4" applyFill="1" applyBorder="1" applyAlignment="1" applyProtection="1">
      <alignment horizontal="center" vertical="center"/>
      <protection hidden="1"/>
    </xf>
    <xf numFmtId="49" fontId="0" fillId="0" borderId="126" xfId="4" applyNumberFormat="1" applyFont="1" applyFill="1" applyBorder="1" applyAlignment="1" applyProtection="1">
      <alignment horizontal="center" vertical="center"/>
      <protection hidden="1"/>
    </xf>
    <xf numFmtId="0" fontId="0" fillId="0" borderId="126" xfId="0" applyFill="1" applyBorder="1" applyAlignment="1" applyProtection="1">
      <alignment horizontal="left" vertical="center" wrapText="1"/>
      <protection hidden="1"/>
    </xf>
    <xf numFmtId="4" fontId="0" fillId="0" borderId="126" xfId="0" applyNumberFormat="1" applyFill="1" applyBorder="1" applyAlignment="1" applyProtection="1">
      <alignment horizontal="center" vertical="center"/>
      <protection hidden="1"/>
    </xf>
    <xf numFmtId="4" fontId="0" fillId="0" borderId="126" xfId="5" applyNumberFormat="1" applyFont="1" applyFill="1" applyBorder="1" applyAlignment="1" applyProtection="1">
      <alignment horizontal="center" vertical="center"/>
      <protection hidden="1"/>
    </xf>
    <xf numFmtId="0" fontId="2" fillId="0" borderId="112" xfId="4" applyFill="1" applyBorder="1" applyAlignment="1" applyProtection="1">
      <alignment horizontal="center" vertical="center"/>
      <protection hidden="1"/>
    </xf>
    <xf numFmtId="49" fontId="0" fillId="0" borderId="112" xfId="4" applyNumberFormat="1" applyFont="1" applyFill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left" vertical="center" wrapText="1"/>
      <protection hidden="1"/>
    </xf>
    <xf numFmtId="4" fontId="0" fillId="0" borderId="105" xfId="0" applyNumberFormat="1" applyFill="1" applyBorder="1" applyAlignment="1" applyProtection="1">
      <alignment horizontal="center" vertical="center"/>
      <protection hidden="1"/>
    </xf>
    <xf numFmtId="4" fontId="0" fillId="0" borderId="105" xfId="5" applyNumberFormat="1" applyFont="1" applyFill="1" applyBorder="1" applyAlignment="1" applyProtection="1">
      <alignment horizontal="center" vertical="center"/>
      <protection hidden="1"/>
    </xf>
    <xf numFmtId="0" fontId="2" fillId="0" borderId="105" xfId="4" applyFill="1" applyBorder="1" applyAlignment="1" applyProtection="1">
      <alignment horizontal="center" vertical="center"/>
      <protection hidden="1"/>
    </xf>
    <xf numFmtId="49" fontId="0" fillId="0" borderId="105" xfId="4" applyNumberFormat="1" applyFont="1" applyFill="1" applyBorder="1" applyAlignment="1" applyProtection="1">
      <alignment horizontal="center" vertical="center"/>
      <protection hidden="1"/>
    </xf>
    <xf numFmtId="0" fontId="0" fillId="0" borderId="125" xfId="0" applyFill="1" applyBorder="1" applyAlignment="1" applyProtection="1">
      <alignment horizontal="left" vertical="center" wrapText="1"/>
      <protection hidden="1"/>
    </xf>
    <xf numFmtId="4" fontId="0" fillId="0" borderId="112" xfId="5" applyNumberFormat="1" applyFont="1" applyFill="1" applyBorder="1" applyAlignment="1" applyProtection="1">
      <alignment horizontal="center" vertical="center"/>
      <protection hidden="1"/>
    </xf>
    <xf numFmtId="0" fontId="0" fillId="0" borderId="29" xfId="4" applyNumberFormat="1" applyFont="1" applyFill="1" applyBorder="1" applyAlignment="1" applyProtection="1">
      <alignment horizontal="center" vertical="center"/>
      <protection hidden="1"/>
    </xf>
    <xf numFmtId="49" fontId="0" fillId="5" borderId="29" xfId="4" applyNumberFormat="1" applyFont="1" applyFill="1" applyBorder="1" applyAlignment="1" applyProtection="1">
      <alignment horizontal="center" vertical="center"/>
      <protection hidden="1"/>
    </xf>
    <xf numFmtId="0" fontId="0" fillId="0" borderId="164" xfId="0" applyNumberFormat="1" applyFont="1" applyFill="1" applyBorder="1" applyAlignment="1" applyProtection="1">
      <alignment horizontal="left" vertical="center" wrapText="1"/>
      <protection hidden="1"/>
    </xf>
    <xf numFmtId="4" fontId="0" fillId="0" borderId="29" xfId="0" applyNumberFormat="1" applyFont="1" applyFill="1" applyBorder="1" applyAlignment="1" applyProtection="1">
      <alignment horizontal="center" vertical="center"/>
      <protection hidden="1"/>
    </xf>
    <xf numFmtId="4" fontId="0" fillId="0" borderId="125" xfId="5" applyNumberFormat="1" applyFont="1" applyFill="1" applyBorder="1" applyAlignment="1" applyProtection="1">
      <alignment horizontal="center" vertical="center"/>
      <protection hidden="1"/>
    </xf>
    <xf numFmtId="44" fontId="2" fillId="0" borderId="119" xfId="2" applyFont="1" applyFill="1" applyBorder="1" applyAlignment="1" applyProtection="1">
      <alignment horizontal="right" vertical="center"/>
      <protection hidden="1"/>
    </xf>
    <xf numFmtId="0" fontId="5" fillId="0" borderId="165" xfId="4" applyFont="1" applyBorder="1" applyAlignment="1" applyProtection="1">
      <alignment horizontal="centerContinuous" vertical="center"/>
      <protection hidden="1"/>
    </xf>
    <xf numFmtId="0" fontId="5" fillId="0" borderId="167" xfId="4" applyFont="1" applyBorder="1" applyAlignment="1" applyProtection="1">
      <alignment horizontal="centerContinuous" vertical="center"/>
      <protection hidden="1"/>
    </xf>
    <xf numFmtId="0" fontId="5" fillId="0" borderId="166" xfId="4" applyFont="1" applyBorder="1" applyAlignment="1" applyProtection="1">
      <alignment horizontal="centerContinuous" vertical="center"/>
      <protection hidden="1"/>
    </xf>
    <xf numFmtId="0" fontId="5" fillId="5" borderId="25" xfId="4" applyFont="1" applyFill="1" applyBorder="1" applyAlignment="1" applyProtection="1">
      <alignment horizontal="left" vertical="center" wrapText="1"/>
      <protection hidden="1"/>
    </xf>
    <xf numFmtId="44" fontId="5" fillId="0" borderId="120" xfId="2" applyFont="1" applyBorder="1" applyAlignment="1" applyProtection="1">
      <alignment horizontal="centerContinuous" vertical="center"/>
      <protection hidden="1"/>
    </xf>
    <xf numFmtId="49" fontId="0" fillId="0" borderId="141" xfId="0" applyNumberFormat="1" applyFill="1" applyBorder="1" applyAlignment="1" applyProtection="1">
      <alignment horizontal="center" vertical="center"/>
      <protection hidden="1"/>
    </xf>
    <xf numFmtId="0" fontId="2" fillId="0" borderId="143" xfId="4" applyFill="1" applyBorder="1" applyAlignment="1" applyProtection="1">
      <alignment horizontal="center" vertical="center"/>
      <protection hidden="1"/>
    </xf>
    <xf numFmtId="49" fontId="0" fillId="0" borderId="143" xfId="4" applyNumberFormat="1" applyFont="1" applyFill="1" applyBorder="1" applyAlignment="1" applyProtection="1">
      <alignment horizontal="center" vertical="center"/>
      <protection hidden="1"/>
    </xf>
    <xf numFmtId="0" fontId="0" fillId="0" borderId="143" xfId="0" applyFill="1" applyBorder="1" applyAlignment="1" applyProtection="1">
      <alignment horizontal="left" vertical="center" wrapText="1"/>
      <protection hidden="1"/>
    </xf>
    <xf numFmtId="4" fontId="0" fillId="0" borderId="143" xfId="0" applyNumberFormat="1" applyFill="1" applyBorder="1" applyAlignment="1" applyProtection="1">
      <alignment horizontal="center" vertical="center"/>
      <protection hidden="1"/>
    </xf>
    <xf numFmtId="4" fontId="0" fillId="0" borderId="143" xfId="5" applyNumberFormat="1" applyFont="1" applyFill="1" applyBorder="1" applyAlignment="1" applyProtection="1">
      <alignment horizontal="center" vertical="center"/>
      <protection hidden="1"/>
    </xf>
    <xf numFmtId="10" fontId="0" fillId="0" borderId="169" xfId="3" applyNumberFormat="1" applyFont="1" applyFill="1" applyBorder="1" applyAlignment="1" applyProtection="1">
      <alignment horizontal="center" vertical="center"/>
      <protection hidden="1"/>
    </xf>
    <xf numFmtId="49" fontId="0" fillId="0" borderId="151" xfId="0" applyNumberFormat="1" applyFill="1" applyBorder="1" applyAlignment="1" applyProtection="1">
      <alignment horizontal="center" vertical="center"/>
      <protection hidden="1"/>
    </xf>
    <xf numFmtId="0" fontId="2" fillId="0" borderId="144" xfId="4" applyFill="1" applyBorder="1" applyAlignment="1" applyProtection="1">
      <alignment horizontal="center" vertical="center"/>
      <protection hidden="1"/>
    </xf>
    <xf numFmtId="49" fontId="0" fillId="0" borderId="144" xfId="4" applyNumberFormat="1" applyFont="1" applyFill="1" applyBorder="1" applyAlignment="1" applyProtection="1">
      <alignment horizontal="center" vertical="center"/>
      <protection hidden="1"/>
    </xf>
    <xf numFmtId="0" fontId="0" fillId="0" borderId="144" xfId="0" applyFill="1" applyBorder="1" applyAlignment="1" applyProtection="1">
      <alignment horizontal="left" vertical="center" wrapText="1"/>
      <protection hidden="1"/>
    </xf>
    <xf numFmtId="4" fontId="0" fillId="0" borderId="144" xfId="0" applyNumberFormat="1" applyFill="1" applyBorder="1" applyAlignment="1" applyProtection="1">
      <alignment horizontal="center" vertical="center"/>
      <protection hidden="1"/>
    </xf>
    <xf numFmtId="4" fontId="0" fillId="0" borderId="144" xfId="5" applyNumberFormat="1" applyFont="1" applyFill="1" applyBorder="1" applyAlignment="1" applyProtection="1">
      <alignment horizontal="center" vertical="center"/>
      <protection hidden="1"/>
    </xf>
    <xf numFmtId="10" fontId="0" fillId="0" borderId="139" xfId="3" applyNumberFormat="1" applyFont="1" applyFill="1" applyBorder="1" applyAlignment="1" applyProtection="1">
      <alignment horizontal="center" vertical="center"/>
      <protection hidden="1"/>
    </xf>
    <xf numFmtId="49" fontId="0" fillId="0" borderId="46" xfId="0" applyNumberFormat="1" applyFill="1" applyBorder="1" applyAlignment="1" applyProtection="1">
      <alignment horizontal="center" vertical="center"/>
      <protection hidden="1"/>
    </xf>
    <xf numFmtId="0" fontId="2" fillId="0" borderId="1" xfId="4" applyFill="1" applyBorder="1" applyAlignment="1" applyProtection="1">
      <alignment horizontal="center" vertical="center"/>
      <protection hidden="1"/>
    </xf>
    <xf numFmtId="49" fontId="0" fillId="0" borderId="1" xfId="4" applyNumberFormat="1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4" fontId="0" fillId="0" borderId="1" xfId="0" applyNumberFormat="1" applyFill="1" applyBorder="1" applyAlignment="1" applyProtection="1">
      <alignment horizontal="center" vertical="center"/>
      <protection hidden="1"/>
    </xf>
    <xf numFmtId="4" fontId="0" fillId="0" borderId="1" xfId="5" applyNumberFormat="1" applyFont="1" applyFill="1" applyBorder="1" applyAlignment="1" applyProtection="1">
      <alignment horizontal="center" vertical="center"/>
      <protection hidden="1"/>
    </xf>
    <xf numFmtId="10" fontId="0" fillId="0" borderId="114" xfId="3" applyNumberFormat="1" applyFont="1" applyFill="1" applyBorder="1" applyAlignment="1" applyProtection="1">
      <alignment horizontal="center" vertical="center"/>
      <protection hidden="1"/>
    </xf>
    <xf numFmtId="49" fontId="0" fillId="0" borderId="8" xfId="0" applyNumberFormat="1" applyFill="1" applyBorder="1" applyAlignment="1" applyProtection="1">
      <alignment horizontal="center" vertical="center"/>
      <protection hidden="1"/>
    </xf>
    <xf numFmtId="0" fontId="2" fillId="0" borderId="2" xfId="4" applyFill="1" applyBorder="1" applyAlignment="1" applyProtection="1">
      <alignment horizontal="center" vertical="center"/>
      <protection hidden="1"/>
    </xf>
    <xf numFmtId="49" fontId="0" fillId="0" borderId="2" xfId="4" applyNumberFormat="1" applyFont="1" applyFill="1" applyBorder="1" applyAlignment="1" applyProtection="1">
      <alignment horizontal="center" vertical="center"/>
      <protection hidden="1"/>
    </xf>
    <xf numFmtId="0" fontId="0" fillId="0" borderId="150" xfId="0" applyFill="1" applyBorder="1" applyAlignment="1" applyProtection="1">
      <alignment horizontal="left" vertical="center" wrapText="1"/>
      <protection hidden="1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4" fontId="0" fillId="0" borderId="2" xfId="5" applyNumberFormat="1" applyFont="1" applyFill="1" applyBorder="1" applyAlignment="1" applyProtection="1">
      <alignment horizontal="center" vertical="center"/>
      <protection hidden="1"/>
    </xf>
    <xf numFmtId="44" fontId="2" fillId="0" borderId="170" xfId="2" applyFont="1" applyFill="1" applyBorder="1" applyAlignment="1" applyProtection="1">
      <alignment horizontal="right" vertical="center"/>
      <protection hidden="1"/>
    </xf>
    <xf numFmtId="10" fontId="0" fillId="0" borderId="171" xfId="3" applyNumberFormat="1" applyFont="1" applyFill="1" applyBorder="1" applyAlignment="1" applyProtection="1">
      <alignment horizontal="center" vertical="center"/>
      <protection hidden="1"/>
    </xf>
    <xf numFmtId="0" fontId="2" fillId="0" borderId="141" xfId="4" applyFill="1" applyBorder="1" applyAlignment="1" applyProtection="1">
      <alignment horizontal="center" vertical="center"/>
      <protection hidden="1"/>
    </xf>
    <xf numFmtId="44" fontId="2" fillId="0" borderId="146" xfId="2" applyFont="1" applyFill="1" applyBorder="1" applyAlignment="1" applyProtection="1">
      <alignment horizontal="right" vertical="center"/>
      <protection hidden="1"/>
    </xf>
    <xf numFmtId="0" fontId="2" fillId="0" borderId="142" xfId="4" applyFill="1" applyBorder="1" applyAlignment="1" applyProtection="1">
      <alignment horizontal="center" vertical="center"/>
      <protection hidden="1"/>
    </xf>
    <xf numFmtId="44" fontId="2" fillId="0" borderId="145" xfId="2" applyFont="1" applyFill="1" applyBorder="1" applyAlignment="1" applyProtection="1">
      <alignment horizontal="right" vertical="center"/>
      <protection hidden="1"/>
    </xf>
    <xf numFmtId="49" fontId="0" fillId="0" borderId="152" xfId="0" applyNumberFormat="1" applyFill="1" applyBorder="1" applyAlignment="1" applyProtection="1">
      <alignment horizontal="center" vertical="center"/>
      <protection hidden="1"/>
    </xf>
    <xf numFmtId="0" fontId="2" fillId="0" borderId="173" xfId="4" applyFill="1" applyBorder="1" applyAlignment="1" applyProtection="1">
      <alignment horizontal="center" vertical="center"/>
      <protection hidden="1"/>
    </xf>
    <xf numFmtId="49" fontId="0" fillId="0" borderId="153" xfId="4" applyNumberFormat="1" applyFont="1" applyFill="1" applyBorder="1" applyAlignment="1" applyProtection="1">
      <alignment horizontal="center" vertical="center"/>
      <protection hidden="1"/>
    </xf>
    <xf numFmtId="0" fontId="0" fillId="0" borderId="153" xfId="0" applyFill="1" applyBorder="1" applyAlignment="1" applyProtection="1">
      <alignment horizontal="left" vertical="center" wrapText="1"/>
      <protection hidden="1"/>
    </xf>
    <xf numFmtId="4" fontId="0" fillId="0" borderId="153" xfId="0" applyNumberFormat="1" applyFill="1" applyBorder="1" applyAlignment="1" applyProtection="1">
      <alignment horizontal="center" vertical="center"/>
      <protection hidden="1"/>
    </xf>
    <xf numFmtId="4" fontId="0" fillId="0" borderId="153" xfId="5" applyNumberFormat="1" applyFont="1" applyFill="1" applyBorder="1" applyAlignment="1" applyProtection="1">
      <alignment horizontal="center" vertical="center"/>
      <protection hidden="1"/>
    </xf>
    <xf numFmtId="0" fontId="2" fillId="0" borderId="46" xfId="4" applyFill="1" applyBorder="1" applyAlignment="1" applyProtection="1">
      <alignment horizontal="center" vertical="center"/>
      <protection hidden="1"/>
    </xf>
    <xf numFmtId="49" fontId="0" fillId="0" borderId="179" xfId="0" applyNumberFormat="1" applyFill="1" applyBorder="1" applyAlignment="1" applyProtection="1">
      <alignment horizontal="center" vertical="center"/>
      <protection hidden="1"/>
    </xf>
    <xf numFmtId="0" fontId="2" fillId="0" borderId="179" xfId="4" applyFill="1" applyBorder="1" applyAlignment="1" applyProtection="1">
      <alignment horizontal="center" vertical="center"/>
      <protection hidden="1"/>
    </xf>
    <xf numFmtId="49" fontId="0" fillId="0" borderId="147" xfId="4" applyNumberFormat="1" applyFont="1" applyFill="1" applyBorder="1" applyAlignment="1" applyProtection="1">
      <alignment horizontal="center" vertical="center"/>
      <protection hidden="1"/>
    </xf>
    <xf numFmtId="10" fontId="2" fillId="0" borderId="135" xfId="3" applyNumberFormat="1" applyFont="1" applyBorder="1" applyAlignment="1" applyProtection="1">
      <alignment horizontal="center" vertical="center" wrapText="1"/>
      <protection hidden="1"/>
    </xf>
    <xf numFmtId="10" fontId="2" fillId="0" borderId="134" xfId="3" applyNumberFormat="1" applyFont="1" applyBorder="1" applyAlignment="1" applyProtection="1">
      <alignment horizontal="center" vertical="center" wrapText="1"/>
      <protection hidden="1"/>
    </xf>
    <xf numFmtId="0" fontId="2" fillId="0" borderId="29" xfId="4" applyFill="1" applyBorder="1" applyAlignment="1" applyProtection="1">
      <alignment horizontal="center" vertical="center"/>
      <protection hidden="1"/>
    </xf>
    <xf numFmtId="10" fontId="2" fillId="0" borderId="114" xfId="3" applyNumberFormat="1" applyFont="1" applyBorder="1" applyAlignment="1" applyProtection="1">
      <alignment horizontal="center" vertical="center" wrapText="1"/>
      <protection hidden="1"/>
    </xf>
    <xf numFmtId="10" fontId="2" fillId="0" borderId="131" xfId="3" applyNumberFormat="1" applyFont="1" applyBorder="1" applyAlignment="1" applyProtection="1">
      <alignment horizontal="center" vertical="center" wrapText="1"/>
      <protection hidden="1"/>
    </xf>
    <xf numFmtId="44" fontId="13" fillId="4" borderId="32" xfId="2" applyFont="1" applyFill="1" applyBorder="1" applyAlignment="1" applyProtection="1">
      <alignment horizontal="centerContinuous" vertical="center" wrapText="1"/>
      <protection hidden="1"/>
    </xf>
    <xf numFmtId="10" fontId="13" fillId="4" borderId="33" xfId="3" applyNumberFormat="1" applyFont="1" applyFill="1" applyBorder="1" applyAlignment="1" applyProtection="1">
      <alignment horizontal="center" vertical="center" wrapText="1"/>
      <protection hidden="1"/>
    </xf>
    <xf numFmtId="49" fontId="0" fillId="0" borderId="149" xfId="0" applyNumberFormat="1" applyFill="1" applyBorder="1" applyAlignment="1" applyProtection="1">
      <alignment horizontal="center" vertical="center"/>
      <protection hidden="1"/>
    </xf>
    <xf numFmtId="49" fontId="0" fillId="0" borderId="185" xfId="4" applyNumberFormat="1" applyFont="1" applyFill="1" applyBorder="1" applyAlignment="1" applyProtection="1">
      <alignment horizontal="center" vertical="center"/>
      <protection hidden="1"/>
    </xf>
    <xf numFmtId="0" fontId="0" fillId="0" borderId="185" xfId="0" applyFill="1" applyBorder="1" applyAlignment="1" applyProtection="1">
      <alignment horizontal="left" vertical="center" wrapText="1"/>
      <protection hidden="1"/>
    </xf>
    <xf numFmtId="0" fontId="2" fillId="0" borderId="5" xfId="4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 wrapText="1"/>
      <protection hidden="1"/>
    </xf>
    <xf numFmtId="4" fontId="0" fillId="0" borderId="5" xfId="0" applyNumberFormat="1" applyBorder="1" applyAlignment="1" applyProtection="1">
      <alignment horizontal="center" vertical="center"/>
      <protection hidden="1"/>
    </xf>
    <xf numFmtId="4" fontId="0" fillId="0" borderId="5" xfId="5" applyNumberFormat="1" applyFont="1" applyBorder="1" applyAlignment="1" applyProtection="1">
      <alignment horizontal="center" vertical="center"/>
      <protection hidden="1"/>
    </xf>
    <xf numFmtId="10" fontId="2" fillId="0" borderId="186" xfId="3" applyNumberFormat="1" applyFont="1" applyBorder="1" applyAlignment="1" applyProtection="1">
      <alignment horizontal="center" vertical="center" wrapText="1"/>
      <protection hidden="1"/>
    </xf>
    <xf numFmtId="49" fontId="0" fillId="0" borderId="148" xfId="0" applyNumberFormat="1" applyFill="1" applyBorder="1" applyAlignment="1" applyProtection="1">
      <alignment horizontal="center" vertical="center"/>
      <protection hidden="1"/>
    </xf>
    <xf numFmtId="0" fontId="0" fillId="0" borderId="148" xfId="0" applyFill="1" applyBorder="1" applyAlignment="1" applyProtection="1">
      <alignment horizontal="left" vertical="center" wrapText="1"/>
      <protection hidden="1"/>
    </xf>
    <xf numFmtId="4" fontId="0" fillId="0" borderId="148" xfId="0" applyNumberFormat="1" applyFill="1" applyBorder="1" applyAlignment="1" applyProtection="1">
      <alignment horizontal="center" vertical="center"/>
      <protection hidden="1"/>
    </xf>
    <xf numFmtId="4" fontId="0" fillId="0" borderId="148" xfId="5" applyNumberFormat="1" applyFont="1" applyFill="1" applyBorder="1" applyAlignment="1" applyProtection="1">
      <alignment horizontal="center" vertical="center"/>
      <protection hidden="1"/>
    </xf>
    <xf numFmtId="44" fontId="2" fillId="0" borderId="148" xfId="2" applyFont="1" applyFill="1" applyBorder="1" applyAlignment="1" applyProtection="1">
      <alignment horizontal="right" vertical="center"/>
      <protection hidden="1"/>
    </xf>
    <xf numFmtId="10" fontId="2" fillId="0" borderId="148" xfId="3" applyNumberFormat="1" applyFont="1" applyBorder="1" applyAlignment="1" applyProtection="1">
      <alignment horizontal="center" vertical="center" wrapText="1"/>
      <protection hidden="1"/>
    </xf>
    <xf numFmtId="0" fontId="12" fillId="3" borderId="36" xfId="4" applyFont="1" applyFill="1" applyBorder="1" applyAlignment="1" applyProtection="1">
      <alignment horizontal="left" vertical="center"/>
      <protection hidden="1"/>
    </xf>
    <xf numFmtId="0" fontId="12" fillId="3" borderId="36" xfId="4" applyFont="1" applyFill="1" applyBorder="1" applyAlignment="1" applyProtection="1">
      <alignment horizontal="center" vertical="center"/>
      <protection hidden="1"/>
    </xf>
    <xf numFmtId="4" fontId="12" fillId="3" borderId="37" xfId="4" applyNumberFormat="1" applyFont="1" applyFill="1" applyBorder="1" applyAlignment="1" applyProtection="1">
      <alignment horizontal="center" vertical="center"/>
      <protection hidden="1"/>
    </xf>
    <xf numFmtId="9" fontId="14" fillId="3" borderId="39" xfId="4" applyNumberFormat="1" applyFont="1" applyFill="1" applyBorder="1" applyAlignment="1" applyProtection="1">
      <alignment horizontal="center" vertical="center" wrapText="1"/>
      <protection hidden="1"/>
    </xf>
    <xf numFmtId="0" fontId="14" fillId="8" borderId="0" xfId="4" applyFont="1" applyFill="1" applyAlignment="1" applyProtection="1">
      <alignment vertical="center"/>
      <protection hidden="1"/>
    </xf>
    <xf numFmtId="0" fontId="12" fillId="3" borderId="36" xfId="4" applyFont="1" applyFill="1" applyBorder="1" applyAlignment="1" applyProtection="1">
      <alignment horizontal="right" vertical="center"/>
      <protection hidden="1"/>
    </xf>
    <xf numFmtId="44" fontId="0" fillId="6" borderId="0" xfId="4" applyNumberFormat="1" applyFont="1" applyFill="1" applyAlignment="1" applyProtection="1">
      <alignment vertical="center"/>
      <protection hidden="1"/>
    </xf>
    <xf numFmtId="0" fontId="0" fillId="0" borderId="10" xfId="4" applyFont="1" applyBorder="1" applyAlignment="1" applyProtection="1">
      <alignment horizontal="center" vertical="center" wrapText="1"/>
      <protection hidden="1"/>
    </xf>
    <xf numFmtId="0" fontId="0" fillId="0" borderId="11" xfId="4" applyFont="1" applyBorder="1" applyAlignment="1" applyProtection="1">
      <alignment horizontal="center" vertical="center" wrapText="1"/>
      <protection hidden="1"/>
    </xf>
    <xf numFmtId="4" fontId="0" fillId="0" borderId="11" xfId="4" applyNumberFormat="1" applyFont="1" applyBorder="1" applyAlignment="1" applyProtection="1">
      <alignment horizontal="center" vertical="center"/>
      <protection hidden="1"/>
    </xf>
    <xf numFmtId="0" fontId="0" fillId="6" borderId="0" xfId="4" applyFont="1" applyFill="1" applyBorder="1" applyAlignment="1" applyProtection="1">
      <alignment vertical="center"/>
      <protection hidden="1"/>
    </xf>
    <xf numFmtId="0" fontId="18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18" fillId="2" borderId="42" xfId="0" applyFont="1" applyFill="1" applyBorder="1" applyAlignment="1" applyProtection="1">
      <alignment vertical="center"/>
      <protection hidden="1"/>
    </xf>
    <xf numFmtId="0" fontId="18" fillId="2" borderId="43" xfId="0" applyFont="1" applyFill="1" applyBorder="1" applyAlignment="1" applyProtection="1">
      <alignment vertical="center"/>
      <protection hidden="1"/>
    </xf>
    <xf numFmtId="0" fontId="18" fillId="2" borderId="44" xfId="0" applyFont="1" applyFill="1" applyBorder="1" applyAlignment="1" applyProtection="1">
      <alignment vertical="center"/>
      <protection hidden="1"/>
    </xf>
    <xf numFmtId="0" fontId="18" fillId="0" borderId="45" xfId="0" applyFont="1" applyBorder="1" applyAlignment="1" applyProtection="1">
      <alignment horizontal="left" vertical="center"/>
      <protection hidden="1"/>
    </xf>
    <xf numFmtId="0" fontId="2" fillId="0" borderId="46" xfId="0" applyFont="1" applyBorder="1" applyProtection="1">
      <protection hidden="1"/>
    </xf>
    <xf numFmtId="0" fontId="18" fillId="2" borderId="45" xfId="0" applyFont="1" applyFill="1" applyBorder="1" applyAlignment="1" applyProtection="1">
      <alignment wrapText="1"/>
      <protection hidden="1"/>
    </xf>
    <xf numFmtId="0" fontId="18" fillId="2" borderId="0" xfId="0" applyFont="1" applyFill="1" applyAlignment="1" applyProtection="1">
      <alignment wrapText="1"/>
      <protection hidden="1"/>
    </xf>
    <xf numFmtId="0" fontId="18" fillId="2" borderId="46" xfId="0" applyFont="1" applyFill="1" applyBorder="1" applyAlignment="1" applyProtection="1">
      <alignment wrapText="1"/>
      <protection hidden="1"/>
    </xf>
    <xf numFmtId="0" fontId="18" fillId="2" borderId="7" xfId="0" applyFont="1" applyFill="1" applyBorder="1" applyAlignment="1" applyProtection="1">
      <alignment wrapText="1"/>
      <protection hidden="1"/>
    </xf>
    <xf numFmtId="0" fontId="18" fillId="2" borderId="9" xfId="0" applyFont="1" applyFill="1" applyBorder="1" applyAlignment="1" applyProtection="1">
      <alignment wrapText="1"/>
      <protection hidden="1"/>
    </xf>
    <xf numFmtId="0" fontId="18" fillId="2" borderId="8" xfId="0" applyFont="1" applyFill="1" applyBorder="1" applyAlignment="1" applyProtection="1">
      <alignment wrapText="1"/>
      <protection hidden="1"/>
    </xf>
    <xf numFmtId="0" fontId="18" fillId="0" borderId="0" xfId="0" applyFont="1" applyAlignment="1" applyProtection="1">
      <alignment horizontal="left" wrapText="1"/>
      <protection hidden="1"/>
    </xf>
    <xf numFmtId="0" fontId="2" fillId="0" borderId="9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6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0" fillId="0" borderId="0" xfId="4" applyFont="1" applyBorder="1" applyAlignment="1" applyProtection="1">
      <alignment horizontal="center" vertical="center"/>
      <protection hidden="1"/>
    </xf>
    <xf numFmtId="0" fontId="0" fillId="0" borderId="0" xfId="4" applyFont="1" applyBorder="1" applyAlignment="1" applyProtection="1">
      <alignment horizontal="left" vertical="center" wrapText="1"/>
      <protection hidden="1"/>
    </xf>
    <xf numFmtId="4" fontId="0" fillId="0" borderId="0" xfId="4" applyNumberFormat="1" applyFont="1" applyBorder="1" applyAlignment="1" applyProtection="1">
      <alignment horizontal="center" vertical="center"/>
      <protection hidden="1"/>
    </xf>
    <xf numFmtId="44" fontId="0" fillId="0" borderId="0" xfId="2" applyFont="1" applyBorder="1" applyAlignment="1" applyProtection="1">
      <alignment horizontal="center" vertical="center"/>
      <protection hidden="1"/>
    </xf>
    <xf numFmtId="165" fontId="0" fillId="0" borderId="0" xfId="4" applyNumberFormat="1" applyFont="1" applyBorder="1" applyAlignment="1" applyProtection="1">
      <alignment horizontal="center" vertical="center"/>
      <protection hidden="1"/>
    </xf>
    <xf numFmtId="0" fontId="36" fillId="9" borderId="0" xfId="4" applyFont="1" applyFill="1" applyAlignment="1" applyProtection="1">
      <alignment vertical="center" wrapText="1"/>
      <protection hidden="1"/>
    </xf>
    <xf numFmtId="0" fontId="2" fillId="0" borderId="0" xfId="6" applyProtection="1">
      <protection hidden="1"/>
    </xf>
    <xf numFmtId="0" fontId="3" fillId="0" borderId="183" xfId="4" applyFont="1" applyBorder="1" applyAlignment="1" applyProtection="1">
      <alignment horizontal="left" vertical="center" wrapText="1"/>
      <protection hidden="1"/>
    </xf>
    <xf numFmtId="0" fontId="3" fillId="0" borderId="48" xfId="4" applyFont="1" applyBorder="1" applyAlignment="1" applyProtection="1">
      <alignment horizontal="left" vertical="center" wrapText="1"/>
      <protection hidden="1"/>
    </xf>
    <xf numFmtId="0" fontId="3" fillId="0" borderId="48" xfId="4" applyFont="1" applyBorder="1" applyAlignment="1" applyProtection="1">
      <alignment vertical="center" wrapText="1"/>
      <protection hidden="1"/>
    </xf>
    <xf numFmtId="0" fontId="2" fillId="0" borderId="184" xfId="6" applyBorder="1" applyProtection="1">
      <protection hidden="1"/>
    </xf>
    <xf numFmtId="0" fontId="3" fillId="0" borderId="111" xfId="4" applyFont="1" applyBorder="1" applyAlignment="1" applyProtection="1">
      <alignment horizontal="left"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4" fontId="3" fillId="0" borderId="0" xfId="4" applyNumberFormat="1" applyFont="1" applyAlignment="1" applyProtection="1">
      <alignment horizontal="left" vertical="center" wrapText="1"/>
      <protection hidden="1"/>
    </xf>
    <xf numFmtId="0" fontId="2" fillId="0" borderId="180" xfId="6" applyBorder="1" applyProtection="1">
      <protection hidden="1"/>
    </xf>
    <xf numFmtId="0" fontId="6" fillId="0" borderId="0" xfId="4" applyFont="1" applyAlignment="1" applyProtection="1">
      <alignment horizontal="left" vertical="center"/>
      <protection hidden="1"/>
    </xf>
    <xf numFmtId="184" fontId="6" fillId="0" borderId="180" xfId="8" applyNumberFormat="1" applyFont="1" applyBorder="1" applyAlignment="1" applyProtection="1">
      <alignment horizontal="right" vertical="center" wrapText="1"/>
      <protection hidden="1"/>
    </xf>
    <xf numFmtId="4" fontId="6" fillId="0" borderId="0" xfId="4" applyNumberFormat="1" applyFont="1" applyAlignment="1" applyProtection="1">
      <alignment horizontal="left" vertical="center" wrapText="1"/>
      <protection hidden="1"/>
    </xf>
    <xf numFmtId="0" fontId="15" fillId="0" borderId="180" xfId="6" applyFont="1" applyBorder="1" applyAlignment="1" applyProtection="1">
      <alignment horizontal="left"/>
      <protection hidden="1"/>
    </xf>
    <xf numFmtId="0" fontId="3" fillId="0" borderId="111" xfId="4" applyFont="1" applyBorder="1" applyAlignment="1" applyProtection="1">
      <alignment vertical="center" wrapText="1"/>
      <protection hidden="1"/>
    </xf>
    <xf numFmtId="0" fontId="6" fillId="0" borderId="0" xfId="4" applyFont="1" applyAlignment="1" applyProtection="1">
      <alignment horizontal="left" vertical="center" wrapText="1"/>
      <protection hidden="1"/>
    </xf>
    <xf numFmtId="164" fontId="6" fillId="0" borderId="180" xfId="8" applyFont="1" applyBorder="1" applyAlignment="1" applyProtection="1">
      <alignment vertical="center"/>
      <protection hidden="1"/>
    </xf>
    <xf numFmtId="0" fontId="3" fillId="0" borderId="24" xfId="4" applyFont="1" applyBorder="1" applyAlignment="1" applyProtection="1">
      <alignment horizontal="left" vertical="center" wrapText="1"/>
      <protection hidden="1"/>
    </xf>
    <xf numFmtId="0" fontId="3" fillId="0" borderId="16" xfId="4" applyFont="1" applyBorder="1" applyAlignment="1" applyProtection="1">
      <alignment horizontal="left" vertical="center" wrapText="1"/>
      <protection hidden="1"/>
    </xf>
    <xf numFmtId="0" fontId="13" fillId="0" borderId="16" xfId="4" applyFont="1" applyBorder="1" applyAlignment="1" applyProtection="1">
      <alignment horizontal="left" vertical="center" wrapText="1"/>
      <protection hidden="1"/>
    </xf>
    <xf numFmtId="0" fontId="6" fillId="0" borderId="16" xfId="4" applyFont="1" applyBorder="1" applyAlignment="1" applyProtection="1">
      <alignment horizontal="left" vertical="center" wrapText="1"/>
      <protection hidden="1"/>
    </xf>
    <xf numFmtId="188" fontId="6" fillId="0" borderId="98" xfId="8" applyNumberFormat="1" applyFont="1" applyBorder="1" applyAlignment="1" applyProtection="1">
      <alignment horizontal="right" vertical="center" wrapText="1"/>
      <protection hidden="1"/>
    </xf>
    <xf numFmtId="0" fontId="37" fillId="0" borderId="10" xfId="6" applyFont="1" applyBorder="1" applyAlignment="1" applyProtection="1">
      <alignment horizontal="center" vertical="center" wrapText="1"/>
      <protection hidden="1"/>
    </xf>
    <xf numFmtId="0" fontId="37" fillId="0" borderId="11" xfId="6" applyFont="1" applyBorder="1" applyAlignment="1" applyProtection="1">
      <alignment horizontal="center" vertical="center" wrapText="1"/>
      <protection hidden="1"/>
    </xf>
    <xf numFmtId="0" fontId="5" fillId="0" borderId="11" xfId="6" applyFont="1" applyBorder="1" applyAlignment="1" applyProtection="1">
      <alignment horizontal="center" vertical="center"/>
      <protection hidden="1"/>
    </xf>
    <xf numFmtId="0" fontId="2" fillId="0" borderId="11" xfId="6" applyBorder="1" applyProtection="1">
      <protection hidden="1"/>
    </xf>
    <xf numFmtId="189" fontId="5" fillId="0" borderId="12" xfId="6" applyNumberFormat="1" applyFont="1" applyBorder="1" applyAlignment="1" applyProtection="1">
      <alignment vertical="center"/>
      <protection hidden="1"/>
    </xf>
    <xf numFmtId="0" fontId="37" fillId="0" borderId="13" xfId="6" applyFont="1" applyBorder="1" applyAlignment="1" applyProtection="1">
      <alignment horizontal="center" vertical="center" wrapText="1"/>
      <protection hidden="1"/>
    </xf>
    <xf numFmtId="0" fontId="37" fillId="0" borderId="0" xfId="6" applyFont="1" applyAlignment="1" applyProtection="1">
      <alignment horizontal="center" vertical="center" wrapText="1"/>
      <protection hidden="1"/>
    </xf>
    <xf numFmtId="0" fontId="37" fillId="0" borderId="14" xfId="6" applyFont="1" applyBorder="1" applyAlignment="1" applyProtection="1">
      <alignment horizontal="center" vertical="center" wrapText="1"/>
      <protection hidden="1"/>
    </xf>
    <xf numFmtId="0" fontId="29" fillId="0" borderId="13" xfId="6" applyFont="1" applyBorder="1" applyAlignment="1" applyProtection="1">
      <alignment horizontal="center" vertical="center" wrapText="1"/>
      <protection hidden="1"/>
    </xf>
    <xf numFmtId="0" fontId="29" fillId="0" borderId="0" xfId="6" applyFont="1" applyAlignment="1" applyProtection="1">
      <alignment horizontal="center" vertical="center" wrapText="1"/>
      <protection hidden="1"/>
    </xf>
    <xf numFmtId="0" fontId="29" fillId="0" borderId="0" xfId="6" applyFont="1" applyAlignment="1" applyProtection="1">
      <alignment horizontal="left" vertical="center" wrapText="1"/>
      <protection hidden="1"/>
    </xf>
    <xf numFmtId="0" fontId="2" fillId="0" borderId="0" xfId="6" applyAlignment="1" applyProtection="1">
      <alignment horizontal="center" vertical="center"/>
      <protection hidden="1"/>
    </xf>
    <xf numFmtId="4" fontId="29" fillId="0" borderId="14" xfId="6" applyNumberFormat="1" applyFont="1" applyBorder="1" applyAlignment="1" applyProtection="1">
      <alignment horizontal="center" vertical="center" wrapText="1"/>
      <protection hidden="1"/>
    </xf>
    <xf numFmtId="0" fontId="29" fillId="0" borderId="40" xfId="6" applyFont="1" applyBorder="1" applyAlignment="1" applyProtection="1">
      <alignment horizontal="center" vertical="center" wrapText="1"/>
      <protection hidden="1"/>
    </xf>
    <xf numFmtId="0" fontId="29" fillId="0" borderId="17" xfId="6" applyFont="1" applyBorder="1" applyAlignment="1" applyProtection="1">
      <alignment horizontal="center" vertical="center" wrapText="1"/>
      <protection hidden="1"/>
    </xf>
    <xf numFmtId="0" fontId="29" fillId="0" borderId="17" xfId="6" applyFont="1" applyBorder="1" applyAlignment="1" applyProtection="1">
      <alignment horizontal="left" vertical="center" wrapText="1"/>
      <protection hidden="1"/>
    </xf>
    <xf numFmtId="4" fontId="37" fillId="0" borderId="17" xfId="6" applyNumberFormat="1" applyFont="1" applyBorder="1" applyAlignment="1" applyProtection="1">
      <alignment horizontal="center" vertical="center" wrapText="1"/>
      <protection hidden="1"/>
    </xf>
    <xf numFmtId="4" fontId="37" fillId="0" borderId="41" xfId="6" applyNumberFormat="1" applyFont="1" applyBorder="1" applyAlignment="1" applyProtection="1">
      <alignment horizontal="center" vertical="center" wrapText="1"/>
      <protection hidden="1"/>
    </xf>
    <xf numFmtId="44" fontId="19" fillId="0" borderId="0" xfId="2" applyFont="1" applyAlignment="1" applyProtection="1">
      <alignment horizontal="left" vertical="center"/>
      <protection hidden="1"/>
    </xf>
    <xf numFmtId="0" fontId="3" fillId="0" borderId="10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center" vertical="center" wrapText="1"/>
      <protection hidden="1"/>
    </xf>
    <xf numFmtId="168" fontId="3" fillId="0" borderId="14" xfId="4" applyNumberFormat="1" applyFont="1" applyBorder="1" applyAlignment="1" applyProtection="1">
      <alignment horizontal="right" vertical="center" wrapText="1"/>
      <protection hidden="1"/>
    </xf>
    <xf numFmtId="44" fontId="3" fillId="0" borderId="0" xfId="2" applyFont="1" applyAlignment="1" applyProtection="1">
      <alignment horizontal="left" vertical="center" wrapText="1"/>
      <protection hidden="1"/>
    </xf>
    <xf numFmtId="165" fontId="3" fillId="0" borderId="0" xfId="4" applyNumberFormat="1" applyFont="1" applyAlignment="1" applyProtection="1">
      <alignment horizontal="center" vertical="center" wrapText="1"/>
      <protection hidden="1"/>
    </xf>
    <xf numFmtId="186" fontId="3" fillId="0" borderId="14" xfId="2" applyNumberFormat="1" applyFont="1" applyBorder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vertical="center" wrapText="1"/>
      <protection hidden="1"/>
    </xf>
    <xf numFmtId="4" fontId="3" fillId="0" borderId="14" xfId="4" applyNumberFormat="1" applyFont="1" applyBorder="1" applyAlignment="1" applyProtection="1">
      <alignment horizontal="righ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171" fontId="3" fillId="0" borderId="14" xfId="4" applyNumberFormat="1" applyFont="1" applyBorder="1" applyAlignment="1" applyProtection="1">
      <alignment horizontal="right" vertical="center" wrapText="1"/>
      <protection hidden="1"/>
    </xf>
    <xf numFmtId="43" fontId="1" fillId="0" borderId="0" xfId="1" applyProtection="1">
      <protection hidden="1"/>
    </xf>
    <xf numFmtId="187" fontId="3" fillId="0" borderId="14" xfId="2" applyNumberFormat="1" applyFont="1" applyBorder="1" applyAlignment="1" applyProtection="1">
      <alignment horizontal="left" vertical="center" wrapText="1"/>
      <protection hidden="1"/>
    </xf>
    <xf numFmtId="0" fontId="5" fillId="0" borderId="40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vertical="center" wrapText="1"/>
      <protection hidden="1"/>
    </xf>
    <xf numFmtId="0" fontId="5" fillId="0" borderId="41" xfId="4" applyFont="1" applyBorder="1" applyAlignment="1" applyProtection="1">
      <alignment vertical="center" wrapText="1"/>
      <protection hidden="1"/>
    </xf>
    <xf numFmtId="0" fontId="5" fillId="0" borderId="0" xfId="4" applyFont="1" applyAlignment="1" applyProtection="1">
      <alignment vertical="center" wrapText="1"/>
      <protection hidden="1"/>
    </xf>
    <xf numFmtId="0" fontId="12" fillId="3" borderId="47" xfId="4" applyFont="1" applyFill="1" applyBorder="1" applyAlignment="1" applyProtection="1">
      <alignment horizontal="center" vertical="center" wrapText="1"/>
      <protection hidden="1"/>
    </xf>
    <xf numFmtId="0" fontId="12" fillId="3" borderId="48" xfId="4" applyFont="1" applyFill="1" applyBorder="1" applyAlignment="1" applyProtection="1">
      <alignment horizontal="center" vertical="center" wrapText="1"/>
      <protection hidden="1"/>
    </xf>
    <xf numFmtId="44" fontId="12" fillId="3" borderId="47" xfId="2" applyFont="1" applyFill="1" applyBorder="1" applyAlignment="1" applyProtection="1">
      <alignment horizontal="center" vertical="center" wrapText="1"/>
      <protection hidden="1"/>
    </xf>
    <xf numFmtId="165" fontId="20" fillId="3" borderId="182" xfId="4" applyNumberFormat="1" applyFont="1" applyFill="1" applyBorder="1" applyAlignment="1" applyProtection="1">
      <alignment horizontal="center" vertical="center" wrapText="1"/>
      <protection hidden="1"/>
    </xf>
    <xf numFmtId="4" fontId="21" fillId="0" borderId="0" xfId="4" applyNumberFormat="1" applyFont="1" applyAlignment="1" applyProtection="1">
      <alignment vertical="center"/>
      <protection hidden="1"/>
    </xf>
    <xf numFmtId="167" fontId="13" fillId="6" borderId="49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0" xfId="4" applyFont="1" applyFill="1" applyBorder="1" applyAlignment="1" applyProtection="1">
      <alignment horizontal="center" vertical="center" wrapText="1"/>
      <protection hidden="1"/>
    </xf>
    <xf numFmtId="44" fontId="18" fillId="6" borderId="50" xfId="2" applyFont="1" applyFill="1" applyBorder="1" applyAlignment="1" applyProtection="1">
      <alignment horizontal="center" vertical="center" wrapText="1"/>
      <protection hidden="1"/>
    </xf>
    <xf numFmtId="165" fontId="13" fillId="6" borderId="51" xfId="4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4" applyFont="1" applyAlignment="1" applyProtection="1">
      <alignment horizontal="center" vertical="center"/>
      <protection hidden="1"/>
    </xf>
    <xf numFmtId="167" fontId="13" fillId="7" borderId="109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16" xfId="4" applyFont="1" applyFill="1" applyBorder="1" applyAlignment="1" applyProtection="1">
      <alignment horizontal="center" vertical="center" wrapText="1"/>
      <protection hidden="1"/>
    </xf>
    <xf numFmtId="44" fontId="18" fillId="7" borderId="103" xfId="2" applyFont="1" applyFill="1" applyBorder="1" applyAlignment="1" applyProtection="1">
      <alignment horizontal="center" vertical="center" wrapText="1"/>
      <protection hidden="1"/>
    </xf>
    <xf numFmtId="10" fontId="13" fillId="7" borderId="122" xfId="3" applyNumberFormat="1" applyFont="1" applyFill="1" applyBorder="1" applyAlignment="1" applyProtection="1">
      <alignment horizontal="center" vertical="center" wrapText="1"/>
      <protection hidden="1"/>
    </xf>
    <xf numFmtId="167" fontId="13" fillId="7" borderId="121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2" xfId="4" applyFont="1" applyFill="1" applyBorder="1" applyAlignment="1" applyProtection="1">
      <alignment horizontal="center" vertical="center" wrapText="1"/>
      <protection hidden="1"/>
    </xf>
    <xf numFmtId="44" fontId="18" fillId="7" borderId="112" xfId="2" applyFont="1" applyFill="1" applyBorder="1" applyAlignment="1" applyProtection="1">
      <alignment horizontal="center" vertical="center" wrapText="1"/>
      <protection hidden="1"/>
    </xf>
    <xf numFmtId="10" fontId="13" fillId="7" borderId="114" xfId="3" applyNumberFormat="1" applyFont="1" applyFill="1" applyBorder="1" applyAlignment="1" applyProtection="1">
      <alignment horizontal="center" vertical="center" wrapText="1"/>
      <protection hidden="1"/>
    </xf>
    <xf numFmtId="44" fontId="18" fillId="7" borderId="123" xfId="2" applyFont="1" applyFill="1" applyBorder="1" applyAlignment="1" applyProtection="1">
      <alignment horizontal="center" vertical="center" wrapText="1"/>
      <protection hidden="1"/>
    </xf>
    <xf numFmtId="10" fontId="13" fillId="7" borderId="124" xfId="3" applyNumberFormat="1" applyFont="1" applyFill="1" applyBorder="1" applyAlignment="1" applyProtection="1">
      <alignment horizontal="center" vertical="center" wrapText="1"/>
      <protection hidden="1"/>
    </xf>
    <xf numFmtId="167" fontId="13" fillId="6" borderId="1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0" xfId="4" applyFont="1" applyFill="1" applyBorder="1" applyAlignment="1" applyProtection="1">
      <alignment horizontal="center" vertical="center" wrapText="1"/>
      <protection hidden="1"/>
    </xf>
    <xf numFmtId="44" fontId="18" fillId="6" borderId="0" xfId="2" applyFont="1" applyFill="1" applyBorder="1" applyAlignment="1" applyProtection="1">
      <alignment horizontal="center" vertical="center" wrapText="1"/>
      <protection hidden="1"/>
    </xf>
    <xf numFmtId="44" fontId="18" fillId="6" borderId="14" xfId="2" applyFont="1" applyFill="1" applyBorder="1" applyAlignment="1" applyProtection="1">
      <alignment horizontal="center" vertical="center" wrapText="1"/>
      <protection hidden="1"/>
    </xf>
    <xf numFmtId="44" fontId="22" fillId="3" borderId="53" xfId="2" applyFont="1" applyFill="1" applyBorder="1" applyAlignment="1" applyProtection="1">
      <alignment horizontal="center" vertical="center" wrapText="1"/>
      <protection hidden="1"/>
    </xf>
    <xf numFmtId="9" fontId="20" fillId="3" borderId="54" xfId="3" applyFont="1" applyFill="1" applyBorder="1" applyAlignment="1" applyProtection="1">
      <alignment horizontal="center" vertical="center" wrapText="1"/>
      <protection hidden="1"/>
    </xf>
    <xf numFmtId="0" fontId="4" fillId="0" borderId="0" xfId="4" applyFont="1" applyProtection="1">
      <protection hidden="1"/>
    </xf>
    <xf numFmtId="0" fontId="15" fillId="0" borderId="0" xfId="4" applyFont="1" applyProtection="1">
      <protection hidden="1"/>
    </xf>
    <xf numFmtId="44" fontId="0" fillId="0" borderId="0" xfId="2" applyFont="1" applyAlignment="1" applyProtection="1">
      <alignment vertical="center"/>
      <protection hidden="1"/>
    </xf>
    <xf numFmtId="165" fontId="18" fillId="0" borderId="0" xfId="4" applyNumberFormat="1" applyFont="1" applyAlignment="1" applyProtection="1">
      <alignment horizontal="center" vertical="center"/>
      <protection hidden="1"/>
    </xf>
    <xf numFmtId="0" fontId="0" fillId="0" borderId="0" xfId="4" applyFont="1" applyBorder="1" applyAlignment="1" applyProtection="1">
      <alignment vertical="center"/>
      <protection hidden="1"/>
    </xf>
    <xf numFmtId="184" fontId="3" fillId="0" borderId="0" xfId="4" applyNumberFormat="1" applyFont="1" applyBorder="1" applyAlignment="1" applyProtection="1">
      <alignment vertical="center" wrapText="1"/>
      <protection hidden="1"/>
    </xf>
    <xf numFmtId="0" fontId="4" fillId="0" borderId="0" xfId="4" applyFont="1" applyBorder="1" applyAlignment="1" applyProtection="1">
      <alignment vertical="center"/>
      <protection hidden="1"/>
    </xf>
    <xf numFmtId="0" fontId="4" fillId="0" borderId="13" xfId="4" applyFont="1" applyBorder="1" applyAlignment="1" applyProtection="1">
      <alignment vertical="center"/>
      <protection hidden="1"/>
    </xf>
    <xf numFmtId="0" fontId="3" fillId="0" borderId="0" xfId="4" applyFont="1" applyBorder="1" applyAlignment="1" applyProtection="1">
      <alignment vertical="center" wrapText="1"/>
      <protection hidden="1"/>
    </xf>
    <xf numFmtId="0" fontId="3" fillId="0" borderId="0" xfId="4" applyFont="1" applyBorder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right" vertical="center" wrapText="1"/>
      <protection hidden="1"/>
    </xf>
    <xf numFmtId="0" fontId="3" fillId="0" borderId="0" xfId="4" applyFont="1" applyBorder="1" applyAlignment="1" applyProtection="1">
      <alignment vertical="center"/>
      <protection hidden="1"/>
    </xf>
    <xf numFmtId="183" fontId="3" fillId="0" borderId="0" xfId="8" applyNumberFormat="1" applyFont="1" applyBorder="1" applyAlignment="1" applyProtection="1">
      <alignment horizontal="center" vertical="center"/>
      <protection hidden="1"/>
    </xf>
    <xf numFmtId="0" fontId="3" fillId="0" borderId="0" xfId="4" applyFont="1" applyBorder="1" applyAlignment="1" applyProtection="1">
      <alignment horizontal="left" vertical="center" wrapText="1"/>
      <protection hidden="1"/>
    </xf>
    <xf numFmtId="182" fontId="3" fillId="0" borderId="0" xfId="8" applyNumberFormat="1" applyFont="1" applyBorder="1" applyAlignment="1" applyProtection="1">
      <alignment vertical="center"/>
      <protection hidden="1"/>
    </xf>
    <xf numFmtId="187" fontId="3" fillId="0" borderId="0" xfId="2" applyNumberFormat="1" applyFont="1" applyBorder="1" applyAlignment="1" applyProtection="1">
      <alignment horizontal="center" vertical="center" wrapText="1"/>
      <protection hidden="1"/>
    </xf>
    <xf numFmtId="0" fontId="0" fillId="0" borderId="41" xfId="4" applyFont="1" applyBorder="1" applyAlignment="1" applyProtection="1">
      <alignment vertical="center"/>
      <protection hidden="1"/>
    </xf>
    <xf numFmtId="0" fontId="5" fillId="0" borderId="0" xfId="4" applyFont="1" applyBorder="1" applyAlignment="1" applyProtection="1">
      <alignment vertical="center" wrapText="1"/>
      <protection hidden="1"/>
    </xf>
    <xf numFmtId="0" fontId="6" fillId="0" borderId="110" xfId="6" applyFont="1" applyBorder="1" applyAlignment="1" applyProtection="1">
      <alignment vertical="center"/>
      <protection hidden="1"/>
    </xf>
    <xf numFmtId="0" fontId="2" fillId="0" borderId="110" xfId="4" applyBorder="1" applyProtection="1">
      <protection hidden="1"/>
    </xf>
    <xf numFmtId="177" fontId="18" fillId="5" borderId="156" xfId="13" applyNumberFormat="1" applyFont="1" applyFill="1" applyBorder="1" applyAlignment="1" applyProtection="1">
      <alignment horizontal="center" vertical="center"/>
      <protection hidden="1"/>
    </xf>
    <xf numFmtId="177" fontId="18" fillId="5" borderId="158" xfId="13" applyNumberFormat="1" applyFont="1" applyFill="1" applyBorder="1" applyAlignment="1" applyProtection="1">
      <alignment horizontal="center" vertical="center"/>
      <protection hidden="1"/>
    </xf>
    <xf numFmtId="177" fontId="18" fillId="5" borderId="154" xfId="13" applyNumberFormat="1" applyFont="1" applyFill="1" applyBorder="1" applyAlignment="1" applyProtection="1">
      <alignment horizontal="center" vertical="center"/>
      <protection hidden="1"/>
    </xf>
    <xf numFmtId="177" fontId="18" fillId="5" borderId="8" xfId="13" applyNumberFormat="1" applyFont="1" applyFill="1" applyBorder="1" applyAlignment="1" applyProtection="1">
      <alignment horizontal="center" vertical="center"/>
      <protection hidden="1"/>
    </xf>
    <xf numFmtId="10" fontId="2" fillId="0" borderId="155" xfId="6" applyNumberFormat="1" applyFill="1" applyBorder="1" applyAlignment="1" applyProtection="1">
      <alignment horizontal="center" vertical="center"/>
      <protection hidden="1"/>
    </xf>
    <xf numFmtId="167" fontId="13" fillId="0" borderId="86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87" xfId="4" applyFont="1" applyFill="1" applyBorder="1" applyAlignment="1" applyProtection="1">
      <alignment horizontal="center" vertical="center" wrapText="1"/>
      <protection hidden="1"/>
    </xf>
    <xf numFmtId="10" fontId="3" fillId="0" borderId="87" xfId="6" applyNumberFormat="1" applyFont="1" applyBorder="1" applyAlignment="1" applyProtection="1">
      <alignment horizontal="center" vertical="center"/>
      <protection hidden="1"/>
    </xf>
    <xf numFmtId="10" fontId="2" fillId="0" borderId="140" xfId="6" applyNumberFormat="1" applyFill="1" applyBorder="1" applyAlignment="1" applyProtection="1">
      <alignment horizontal="center" vertical="center"/>
      <protection hidden="1"/>
    </xf>
    <xf numFmtId="167" fontId="13" fillId="0" borderId="107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06" xfId="4" applyFont="1" applyFill="1" applyBorder="1" applyAlignment="1" applyProtection="1">
      <alignment horizontal="center" vertical="center" wrapText="1"/>
      <protection hidden="1"/>
    </xf>
    <xf numFmtId="177" fontId="18" fillId="5" borderId="162" xfId="13" applyNumberFormat="1" applyFont="1" applyFill="1" applyBorder="1" applyAlignment="1" applyProtection="1">
      <alignment horizontal="center" vertical="center"/>
      <protection hidden="1"/>
    </xf>
    <xf numFmtId="49" fontId="5" fillId="0" borderId="32" xfId="6" applyNumberFormat="1" applyFont="1" applyBorder="1" applyAlignment="1" applyProtection="1">
      <alignment horizontal="center"/>
      <protection hidden="1"/>
    </xf>
    <xf numFmtId="0" fontId="13" fillId="0" borderId="32" xfId="6" applyFont="1" applyBorder="1" applyAlignment="1" applyProtection="1">
      <alignment horizontal="center"/>
      <protection hidden="1"/>
    </xf>
    <xf numFmtId="10" fontId="3" fillId="0" borderId="32" xfId="6" applyNumberFormat="1" applyFont="1" applyBorder="1" applyAlignment="1" applyProtection="1">
      <alignment horizontal="center" vertical="center"/>
      <protection hidden="1"/>
    </xf>
    <xf numFmtId="10" fontId="3" fillId="0" borderId="32" xfId="6" applyNumberFormat="1" applyFont="1" applyBorder="1" applyAlignment="1" applyProtection="1">
      <alignment horizontal="center"/>
      <protection hidden="1"/>
    </xf>
    <xf numFmtId="164" fontId="26" fillId="0" borderId="104" xfId="8" applyFont="1" applyFill="1" applyBorder="1" applyAlignment="1" applyProtection="1">
      <alignment horizontal="center" vertical="center"/>
      <protection hidden="1"/>
    </xf>
    <xf numFmtId="164" fontId="26" fillId="0" borderId="96" xfId="8" applyFont="1" applyFill="1" applyBorder="1" applyAlignment="1" applyProtection="1">
      <alignment horizontal="center" vertical="center"/>
      <protection hidden="1"/>
    </xf>
    <xf numFmtId="164" fontId="26" fillId="0" borderId="97" xfId="8" applyFont="1" applyFill="1" applyBorder="1" applyAlignment="1" applyProtection="1">
      <alignment horizontal="center" vertical="center"/>
      <protection hidden="1"/>
    </xf>
    <xf numFmtId="164" fontId="27" fillId="0" borderId="98" xfId="8" applyFont="1" applyFill="1" applyBorder="1" applyAlignment="1" applyProtection="1">
      <alignment horizontal="center" vertical="center"/>
      <protection hidden="1"/>
    </xf>
    <xf numFmtId="0" fontId="12" fillId="3" borderId="104" xfId="6" applyFont="1" applyFill="1" applyBorder="1" applyAlignment="1" applyProtection="1">
      <alignment horizontal="center" vertical="center"/>
      <protection hidden="1"/>
    </xf>
    <xf numFmtId="10" fontId="2" fillId="0" borderId="0" xfId="4" applyNumberFormat="1" applyAlignment="1" applyProtection="1">
      <alignment vertical="center"/>
      <protection hidden="1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4" fontId="2" fillId="0" borderId="29" xfId="5" applyNumberFormat="1" applyBorder="1" applyAlignment="1" applyProtection="1">
      <alignment horizontal="center" vertical="center"/>
      <protection locked="0"/>
    </xf>
    <xf numFmtId="4" fontId="2" fillId="0" borderId="112" xfId="5" applyNumberFormat="1" applyBorder="1" applyAlignment="1" applyProtection="1">
      <alignment horizontal="center" vertical="center"/>
      <protection locked="0"/>
    </xf>
    <xf numFmtId="4" fontId="2" fillId="0" borderId="102" xfId="5" applyNumberFormat="1" applyBorder="1" applyAlignment="1" applyProtection="1">
      <alignment horizontal="center" vertical="center"/>
      <protection locked="0"/>
    </xf>
    <xf numFmtId="4" fontId="2" fillId="0" borderId="178" xfId="5" applyNumberFormat="1" applyBorder="1" applyAlignment="1" applyProtection="1">
      <alignment horizontal="center" vertical="center"/>
      <protection locked="0"/>
    </xf>
    <xf numFmtId="4" fontId="2" fillId="0" borderId="115" xfId="5" applyNumberFormat="1" applyFont="1" applyFill="1" applyBorder="1" applyAlignment="1" applyProtection="1">
      <alignment horizontal="center" vertical="center"/>
      <protection locked="0"/>
    </xf>
    <xf numFmtId="4" fontId="2" fillId="0" borderId="116" xfId="5" applyNumberFormat="1" applyFont="1" applyFill="1" applyBorder="1" applyAlignment="1" applyProtection="1">
      <alignment horizontal="center" vertical="center"/>
      <protection locked="0"/>
    </xf>
    <xf numFmtId="4" fontId="2" fillId="0" borderId="105" xfId="5" applyNumberFormat="1" applyFont="1" applyFill="1" applyBorder="1" applyAlignment="1" applyProtection="1">
      <alignment horizontal="center" vertical="center"/>
      <protection locked="0"/>
    </xf>
    <xf numFmtId="4" fontId="2" fillId="0" borderId="164" xfId="5" applyNumberFormat="1" applyBorder="1" applyAlignment="1" applyProtection="1">
      <alignment horizontal="center" vertical="center"/>
      <protection locked="0"/>
    </xf>
    <xf numFmtId="4" fontId="2" fillId="0" borderId="29" xfId="5" applyNumberFormat="1" applyFill="1" applyBorder="1" applyAlignment="1" applyProtection="1">
      <alignment horizontal="center" vertical="center"/>
      <protection locked="0"/>
    </xf>
    <xf numFmtId="4" fontId="0" fillId="0" borderId="29" xfId="5" applyNumberFormat="1" applyFont="1" applyFill="1" applyBorder="1" applyAlignment="1" applyProtection="1">
      <alignment horizontal="center" vertical="center"/>
      <protection locked="0"/>
    </xf>
    <xf numFmtId="4" fontId="0" fillId="0" borderId="117" xfId="5" applyNumberFormat="1" applyFont="1" applyFill="1" applyBorder="1" applyAlignment="1" applyProtection="1">
      <alignment horizontal="center" vertical="center"/>
      <protection locked="0"/>
    </xf>
    <xf numFmtId="4" fontId="0" fillId="0" borderId="126" xfId="5" applyNumberFormat="1" applyFont="1" applyFill="1" applyBorder="1" applyAlignment="1" applyProtection="1">
      <alignment horizontal="center" vertical="center"/>
      <protection locked="0"/>
    </xf>
    <xf numFmtId="4" fontId="0" fillId="0" borderId="105" xfId="5" applyNumberFormat="1" applyFont="1" applyFill="1" applyBorder="1" applyAlignment="1" applyProtection="1">
      <alignment horizontal="center" vertical="center"/>
      <protection locked="0"/>
    </xf>
    <xf numFmtId="4" fontId="2" fillId="0" borderId="119" xfId="5" applyNumberFormat="1" applyFont="1" applyFill="1" applyBorder="1" applyAlignment="1" applyProtection="1">
      <alignment horizontal="center" vertical="center"/>
      <protection locked="0"/>
    </xf>
    <xf numFmtId="4" fontId="0" fillId="0" borderId="0" xfId="5" applyNumberFormat="1" applyFont="1" applyFill="1" applyBorder="1" applyAlignment="1" applyProtection="1">
      <alignment horizontal="center" vertical="center"/>
      <protection locked="0"/>
    </xf>
    <xf numFmtId="4" fontId="0" fillId="0" borderId="172" xfId="5" applyNumberFormat="1" applyFont="1" applyFill="1" applyBorder="1" applyAlignment="1" applyProtection="1">
      <alignment horizontal="center" vertical="center"/>
      <protection locked="0"/>
    </xf>
    <xf numFmtId="4" fontId="0" fillId="0" borderId="168" xfId="5" applyNumberFormat="1" applyFont="1" applyFill="1" applyBorder="1" applyAlignment="1" applyProtection="1">
      <alignment horizontal="center" vertical="center"/>
      <protection locked="0"/>
    </xf>
    <xf numFmtId="4" fontId="0" fillId="0" borderId="143" xfId="5" applyNumberFormat="1" applyFont="1" applyFill="1" applyBorder="1" applyAlignment="1" applyProtection="1">
      <alignment horizontal="center" vertical="center"/>
      <protection locked="0"/>
    </xf>
    <xf numFmtId="4" fontId="0" fillId="0" borderId="144" xfId="5" applyNumberFormat="1" applyFont="1" applyFill="1" applyBorder="1" applyAlignment="1" applyProtection="1">
      <alignment horizontal="center" vertical="center"/>
      <protection locked="0"/>
    </xf>
    <xf numFmtId="4" fontId="0" fillId="0" borderId="153" xfId="5" applyNumberFormat="1" applyFont="1" applyFill="1" applyBorder="1" applyAlignment="1" applyProtection="1">
      <alignment horizontal="center" vertical="center"/>
      <protection locked="0"/>
    </xf>
    <xf numFmtId="4" fontId="0" fillId="0" borderId="1" xfId="5" applyNumberFormat="1" applyFont="1" applyFill="1" applyBorder="1" applyAlignment="1" applyProtection="1">
      <alignment horizontal="center" vertical="center"/>
      <protection locked="0"/>
    </xf>
    <xf numFmtId="4" fontId="0" fillId="0" borderId="112" xfId="5" applyNumberFormat="1" applyFont="1" applyFill="1" applyBorder="1" applyAlignment="1" applyProtection="1">
      <alignment horizontal="center" vertical="center"/>
      <protection locked="0"/>
    </xf>
    <xf numFmtId="4" fontId="0" fillId="0" borderId="146" xfId="5" applyNumberFormat="1" applyFont="1" applyFill="1" applyBorder="1" applyAlignment="1" applyProtection="1">
      <alignment horizontal="center" vertical="center"/>
      <protection locked="0"/>
    </xf>
    <xf numFmtId="4" fontId="0" fillId="0" borderId="5" xfId="5" applyNumberFormat="1" applyFont="1" applyBorder="1" applyAlignment="1" applyProtection="1">
      <alignment horizontal="center" vertical="center"/>
      <protection locked="0"/>
    </xf>
    <xf numFmtId="4" fontId="0" fillId="0" borderId="148" xfId="5" applyNumberFormat="1" applyFont="1" applyFill="1" applyBorder="1" applyAlignment="1" applyProtection="1">
      <alignment horizontal="center" vertical="center"/>
      <protection locked="0"/>
    </xf>
    <xf numFmtId="10" fontId="12" fillId="3" borderId="36" xfId="3" applyNumberFormat="1" applyFont="1" applyFill="1" applyBorder="1" applyAlignment="1" applyProtection="1">
      <alignment horizontal="right" vertical="center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4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right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44" fontId="4" fillId="0" borderId="0" xfId="4" applyNumberFormat="1" applyFont="1" applyAlignment="1" applyProtection="1">
      <alignment horizontal="left" vertical="center" wrapText="1"/>
      <protection locked="0"/>
    </xf>
    <xf numFmtId="0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0" xfId="4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4" fillId="0" borderId="40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 wrapText="1"/>
      <protection locked="0"/>
    </xf>
    <xf numFmtId="0" fontId="15" fillId="0" borderId="17" xfId="4" applyFont="1" applyBorder="1" applyAlignment="1" applyProtection="1">
      <alignment horizontal="center" vertical="center"/>
      <protection locked="0"/>
    </xf>
    <xf numFmtId="0" fontId="15" fillId="0" borderId="41" xfId="4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2" fillId="0" borderId="0" xfId="6" applyProtection="1">
      <protection locked="0"/>
    </xf>
    <xf numFmtId="0" fontId="0" fillId="0" borderId="16" xfId="4" applyFont="1" applyBorder="1" applyAlignment="1" applyProtection="1">
      <alignment horizontal="center" vertical="center"/>
      <protection locked="0"/>
    </xf>
    <xf numFmtId="0" fontId="19" fillId="0" borderId="16" xfId="4" applyFont="1" applyBorder="1" applyAlignment="1" applyProtection="1">
      <alignment vertical="center"/>
      <protection locked="0"/>
    </xf>
    <xf numFmtId="0" fontId="19" fillId="0" borderId="16" xfId="4" applyFont="1" applyBorder="1" applyAlignment="1" applyProtection="1">
      <alignment horizontal="center" vertical="center"/>
      <protection locked="0"/>
    </xf>
    <xf numFmtId="4" fontId="19" fillId="0" borderId="16" xfId="4" applyNumberFormat="1" applyFont="1" applyBorder="1" applyAlignment="1" applyProtection="1">
      <alignment horizontal="center" vertical="center"/>
      <protection locked="0"/>
    </xf>
    <xf numFmtId="0" fontId="2" fillId="0" borderId="16" xfId="6" applyBorder="1" applyProtection="1">
      <protection locked="0"/>
    </xf>
    <xf numFmtId="4" fontId="29" fillId="0" borderId="0" xfId="6" applyNumberFormat="1" applyFont="1" applyAlignment="1" applyProtection="1">
      <alignment horizontal="center" vertical="center" wrapText="1"/>
      <protection locked="0"/>
    </xf>
    <xf numFmtId="0" fontId="29" fillId="0" borderId="13" xfId="6" applyFont="1" applyBorder="1" applyAlignment="1" applyProtection="1">
      <alignment horizontal="center" vertical="center" wrapText="1"/>
      <protection locked="0"/>
    </xf>
    <xf numFmtId="0" fontId="29" fillId="0" borderId="0" xfId="6" applyFont="1" applyAlignment="1" applyProtection="1">
      <alignment horizontal="center" vertical="center" wrapText="1"/>
      <protection locked="0"/>
    </xf>
    <xf numFmtId="0" fontId="29" fillId="0" borderId="0" xfId="6" applyFont="1" applyAlignment="1" applyProtection="1">
      <alignment horizontal="left" vertical="center" wrapText="1"/>
      <protection locked="0"/>
    </xf>
    <xf numFmtId="0" fontId="29" fillId="0" borderId="0" xfId="9" applyFont="1" applyBorder="1" applyAlignment="1" applyProtection="1">
      <alignment horizontal="center" vertical="center" wrapText="1"/>
      <protection locked="0"/>
    </xf>
    <xf numFmtId="4" fontId="2" fillId="0" borderId="0" xfId="23" applyNumberFormat="1" applyAlignment="1" applyProtection="1">
      <alignment horizontal="center" vertical="center"/>
      <protection locked="0"/>
    </xf>
    <xf numFmtId="4" fontId="29" fillId="0" borderId="14" xfId="6" applyNumberFormat="1" applyFont="1" applyBorder="1" applyAlignment="1" applyProtection="1">
      <alignment horizontal="center" vertical="center" wrapText="1"/>
      <protection locked="0"/>
    </xf>
    <xf numFmtId="49" fontId="37" fillId="0" borderId="10" xfId="9" applyNumberFormat="1" applyFont="1" applyBorder="1" applyAlignment="1" applyProtection="1">
      <alignment horizontal="center" vertical="center"/>
      <protection locked="0"/>
    </xf>
    <xf numFmtId="0" fontId="2" fillId="0" borderId="11" xfId="6" applyBorder="1" applyProtection="1">
      <protection locked="0"/>
    </xf>
    <xf numFmtId="0" fontId="37" fillId="0" borderId="11" xfId="24" applyNumberFormat="1" applyFont="1" applyFill="1" applyBorder="1" applyAlignment="1" applyProtection="1">
      <alignment horizontal="left" vertical="center"/>
      <protection locked="0"/>
    </xf>
    <xf numFmtId="164" fontId="37" fillId="0" borderId="11" xfId="24" applyNumberFormat="1" applyFont="1" applyFill="1" applyBorder="1" applyAlignment="1" applyProtection="1">
      <alignment horizontal="center" vertical="center"/>
      <protection locked="0"/>
    </xf>
    <xf numFmtId="164" fontId="37" fillId="0" borderId="12" xfId="24" applyNumberFormat="1" applyFont="1" applyFill="1" applyBorder="1" applyAlignment="1" applyProtection="1">
      <alignment horizontal="center" vertical="center"/>
      <protection locked="0"/>
    </xf>
    <xf numFmtId="49" fontId="37" fillId="0" borderId="13" xfId="9" applyNumberFormat="1" applyFont="1" applyBorder="1" applyAlignment="1" applyProtection="1">
      <alignment horizontal="left" vertical="center"/>
      <protection locked="0"/>
    </xf>
    <xf numFmtId="0" fontId="37" fillId="0" borderId="0" xfId="24" applyNumberFormat="1" applyFont="1" applyFill="1" applyBorder="1" applyAlignment="1" applyProtection="1">
      <alignment horizontal="center" vertical="center"/>
      <protection locked="0"/>
    </xf>
    <xf numFmtId="0" fontId="37" fillId="0" borderId="14" xfId="24" applyNumberFormat="1" applyFont="1" applyFill="1" applyBorder="1" applyAlignment="1" applyProtection="1">
      <alignment horizontal="center" vertical="center"/>
      <protection locked="0"/>
    </xf>
    <xf numFmtId="49" fontId="37" fillId="0" borderId="13" xfId="9" applyNumberFormat="1" applyFont="1" applyBorder="1" applyAlignment="1" applyProtection="1">
      <alignment horizontal="center" vertical="center"/>
      <protection locked="0"/>
    </xf>
    <xf numFmtId="0" fontId="37" fillId="0" borderId="13" xfId="6" applyFont="1" applyBorder="1" applyAlignment="1" applyProtection="1">
      <alignment horizontal="center" vertical="center" wrapText="1"/>
      <protection locked="0"/>
    </xf>
    <xf numFmtId="0" fontId="29" fillId="0" borderId="13" xfId="9" applyFont="1" applyBorder="1" applyAlignment="1" applyProtection="1">
      <alignment horizontal="center" vertical="center"/>
      <protection locked="0"/>
    </xf>
    <xf numFmtId="0" fontId="29" fillId="0" borderId="0" xfId="9" applyFont="1" applyBorder="1" applyAlignment="1" applyProtection="1">
      <alignment horizontal="left" vertical="center" wrapText="1"/>
      <protection locked="0"/>
    </xf>
    <xf numFmtId="0" fontId="29" fillId="0" borderId="0" xfId="24" applyNumberFormat="1" applyFont="1" applyFill="1" applyBorder="1" applyAlignment="1" applyProtection="1">
      <alignment horizontal="center" vertical="center"/>
      <protection locked="0"/>
    </xf>
    <xf numFmtId="4" fontId="2" fillId="0" borderId="0" xfId="23" applyNumberFormat="1" applyAlignment="1" applyProtection="1">
      <alignment horizontal="center"/>
      <protection locked="0"/>
    </xf>
    <xf numFmtId="0" fontId="29" fillId="0" borderId="40" xfId="9" applyFont="1" applyBorder="1" applyAlignment="1" applyProtection="1">
      <alignment horizontal="center" vertical="center"/>
      <protection locked="0"/>
    </xf>
    <xf numFmtId="0" fontId="29" fillId="0" borderId="17" xfId="6" applyFont="1" applyBorder="1" applyAlignment="1" applyProtection="1">
      <alignment horizontal="center" vertical="center" wrapText="1"/>
      <protection locked="0"/>
    </xf>
    <xf numFmtId="0" fontId="29" fillId="0" borderId="17" xfId="9" applyFont="1" applyBorder="1" applyAlignment="1" applyProtection="1">
      <alignment horizontal="left" vertical="center" wrapText="1"/>
      <protection locked="0"/>
    </xf>
    <xf numFmtId="0" fontId="29" fillId="0" borderId="17" xfId="24" applyNumberFormat="1" applyFont="1" applyFill="1" applyBorder="1" applyAlignment="1" applyProtection="1">
      <alignment horizontal="center" vertical="center"/>
      <protection locked="0"/>
    </xf>
    <xf numFmtId="0" fontId="29" fillId="0" borderId="17" xfId="9" applyFont="1" applyBorder="1" applyAlignment="1" applyProtection="1">
      <alignment horizontal="center" vertical="center" wrapText="1"/>
      <protection locked="0"/>
    </xf>
    <xf numFmtId="4" fontId="2" fillId="0" borderId="17" xfId="23" applyNumberFormat="1" applyBorder="1" applyAlignment="1" applyProtection="1">
      <alignment horizontal="center"/>
      <protection locked="0"/>
    </xf>
    <xf numFmtId="4" fontId="29" fillId="0" borderId="41" xfId="6" applyNumberFormat="1" applyFont="1" applyBorder="1" applyAlignment="1" applyProtection="1">
      <alignment horizontal="center" vertical="center" wrapText="1"/>
      <protection locked="0"/>
    </xf>
    <xf numFmtId="4" fontId="2" fillId="0" borderId="17" xfId="23" applyNumberFormat="1" applyBorder="1" applyAlignment="1" applyProtection="1">
      <alignment horizontal="center" vertical="center"/>
      <protection locked="0"/>
    </xf>
    <xf numFmtId="44" fontId="2" fillId="0" borderId="0" xfId="6" applyNumberFormat="1" applyAlignment="1" applyProtection="1">
      <alignment horizontal="right"/>
      <protection locked="0"/>
    </xf>
    <xf numFmtId="0" fontId="19" fillId="0" borderId="0" xfId="4" applyFont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4" fontId="19" fillId="0" borderId="14" xfId="4" applyNumberFormat="1" applyFont="1" applyBorder="1" applyAlignment="1" applyProtection="1">
      <alignment horizontal="center" vertical="center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65" fontId="18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4" applyFont="1" applyAlignment="1" applyProtection="1">
      <alignment vertical="center"/>
      <protection locked="0"/>
    </xf>
    <xf numFmtId="168" fontId="0" fillId="0" borderId="0" xfId="4" applyNumberFormat="1" applyFont="1" applyAlignment="1" applyProtection="1">
      <alignment horizontal="center" vertical="center" wrapText="1"/>
      <protection locked="0"/>
    </xf>
    <xf numFmtId="0" fontId="31" fillId="0" borderId="0" xfId="9" applyFont="1" applyAlignment="1" applyProtection="1">
      <alignment horizontal="center" vertical="center"/>
      <protection locked="0"/>
    </xf>
    <xf numFmtId="179" fontId="31" fillId="0" borderId="0" xfId="9" applyNumberFormat="1" applyFont="1" applyAlignment="1" applyProtection="1">
      <alignment horizontal="center" vertical="center"/>
      <protection locked="0"/>
    </xf>
    <xf numFmtId="4" fontId="31" fillId="0" borderId="0" xfId="9" applyNumberFormat="1" applyFont="1" applyAlignment="1" applyProtection="1">
      <alignment vertical="center"/>
      <protection locked="0"/>
    </xf>
    <xf numFmtId="4" fontId="29" fillId="0" borderId="0" xfId="9" applyNumberFormat="1" applyFont="1" applyAlignment="1" applyProtection="1">
      <alignment vertical="center"/>
      <protection locked="0"/>
    </xf>
    <xf numFmtId="0" fontId="8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9" fillId="0" borderId="0" xfId="4" applyFont="1" applyBorder="1" applyAlignment="1" applyProtection="1">
      <alignment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10" fontId="2" fillId="0" borderId="157" xfId="6" applyNumberFormat="1" applyFill="1" applyBorder="1" applyAlignment="1" applyProtection="1">
      <alignment horizontal="center" vertical="center"/>
      <protection locked="0"/>
    </xf>
    <xf numFmtId="10" fontId="2" fillId="0" borderId="161" xfId="6" applyNumberFormat="1" applyFill="1" applyBorder="1" applyAlignment="1" applyProtection="1">
      <alignment horizontal="center" vertical="center"/>
      <protection locked="0"/>
    </xf>
    <xf numFmtId="10" fontId="2" fillId="0" borderId="159" xfId="6" applyNumberFormat="1" applyFill="1" applyBorder="1" applyAlignment="1" applyProtection="1">
      <alignment horizontal="center" vertical="center"/>
      <protection locked="0"/>
    </xf>
    <xf numFmtId="10" fontId="2" fillId="0" borderId="163" xfId="6" applyNumberFormat="1" applyFill="1" applyBorder="1" applyAlignment="1" applyProtection="1">
      <alignment horizontal="center" vertical="center"/>
      <protection locked="0"/>
    </xf>
    <xf numFmtId="9" fontId="2" fillId="0" borderId="163" xfId="6" applyNumberFormat="1" applyFill="1" applyBorder="1" applyAlignment="1" applyProtection="1">
      <alignment horizontal="center" vertical="center"/>
      <protection locked="0"/>
    </xf>
    <xf numFmtId="10" fontId="2" fillId="0" borderId="160" xfId="6" applyNumberFormat="1" applyFill="1" applyBorder="1" applyAlignment="1" applyProtection="1">
      <alignment horizontal="center" vertical="center"/>
      <protection locked="0"/>
    </xf>
    <xf numFmtId="0" fontId="2" fillId="0" borderId="163" xfId="4" applyBorder="1" applyProtection="1">
      <protection locked="0"/>
    </xf>
    <xf numFmtId="10" fontId="2" fillId="0" borderId="155" xfId="6" applyNumberFormat="1" applyFill="1" applyBorder="1" applyAlignment="1" applyProtection="1">
      <alignment horizontal="center" vertical="center"/>
      <protection locked="0"/>
    </xf>
    <xf numFmtId="10" fontId="2" fillId="0" borderId="137" xfId="6" applyNumberFormat="1" applyFill="1" applyBorder="1" applyAlignment="1" applyProtection="1">
      <alignment horizontal="center" vertical="center"/>
      <protection locked="0"/>
    </xf>
    <xf numFmtId="0" fontId="2" fillId="0" borderId="0" xfId="4" applyProtection="1">
      <protection locked="0"/>
    </xf>
    <xf numFmtId="0" fontId="2" fillId="0" borderId="0" xfId="4" applyAlignment="1" applyProtection="1">
      <alignment vertical="center"/>
      <protection locked="0"/>
    </xf>
    <xf numFmtId="44" fontId="2" fillId="0" borderId="0" xfId="4" applyNumberFormat="1" applyProtection="1">
      <protection locked="0"/>
    </xf>
    <xf numFmtId="0" fontId="15" fillId="0" borderId="0" xfId="4" applyFont="1" applyAlignment="1" applyProtection="1">
      <protection locked="0"/>
    </xf>
    <xf numFmtId="10" fontId="2" fillId="0" borderId="0" xfId="4" applyNumberFormat="1" applyAlignment="1" applyProtection="1">
      <alignment vertical="center"/>
      <protection locked="0"/>
    </xf>
    <xf numFmtId="0" fontId="2" fillId="0" borderId="0" xfId="4" applyFill="1" applyProtection="1">
      <protection locked="0"/>
    </xf>
    <xf numFmtId="0" fontId="30" fillId="0" borderId="0" xfId="9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vertical="center" wrapText="1"/>
      <protection locked="0"/>
    </xf>
    <xf numFmtId="0" fontId="3" fillId="0" borderId="0" xfId="4" applyFont="1" applyAlignment="1" applyProtection="1">
      <alignment vertical="center"/>
      <protection locked="0"/>
    </xf>
    <xf numFmtId="0" fontId="2" fillId="5" borderId="0" xfId="4" applyFill="1" applyProtection="1">
      <protection locked="0"/>
    </xf>
    <xf numFmtId="179" fontId="35" fillId="0" borderId="0" xfId="9" applyNumberFormat="1" applyFont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/>
      <protection hidden="1"/>
    </xf>
    <xf numFmtId="0" fontId="6" fillId="2" borderId="4" xfId="4" applyFont="1" applyFill="1" applyBorder="1" applyAlignment="1" applyProtection="1">
      <alignment horizontal="center" vertical="center"/>
      <protection hidden="1"/>
    </xf>
    <xf numFmtId="0" fontId="0" fillId="0" borderId="7" xfId="4" applyFont="1" applyBorder="1" applyAlignment="1" applyProtection="1">
      <alignment horizontal="center" vertical="center"/>
      <protection hidden="1"/>
    </xf>
    <xf numFmtId="0" fontId="0" fillId="0" borderId="8" xfId="4" applyFont="1" applyBorder="1" applyAlignment="1" applyProtection="1">
      <alignment horizontal="center" vertical="center"/>
      <protection hidden="1"/>
    </xf>
    <xf numFmtId="0" fontId="11" fillId="0" borderId="17" xfId="4" applyFont="1" applyBorder="1" applyAlignment="1" applyProtection="1">
      <alignment horizontal="left" vertical="center" wrapText="1"/>
      <protection hidden="1"/>
    </xf>
    <xf numFmtId="0" fontId="8" fillId="0" borderId="11" xfId="4" applyFont="1" applyBorder="1" applyAlignment="1" applyProtection="1">
      <alignment horizontal="center" vertical="center" wrapText="1"/>
      <protection locked="0"/>
    </xf>
    <xf numFmtId="0" fontId="8" fillId="0" borderId="12" xfId="4" applyFont="1" applyBorder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14" xfId="4" applyFont="1" applyBorder="1" applyAlignment="1" applyProtection="1">
      <alignment horizontal="center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14" xfId="4" applyFont="1" applyBorder="1" applyAlignment="1" applyProtection="1">
      <alignment horizontal="center" vertical="center" wrapText="1"/>
      <protection locked="0"/>
    </xf>
    <xf numFmtId="0" fontId="11" fillId="0" borderId="0" xfId="4" applyFont="1" applyAlignment="1" applyProtection="1">
      <alignment horizontal="left" vertical="center" wrapText="1"/>
      <protection hidden="1"/>
    </xf>
    <xf numFmtId="0" fontId="2" fillId="0" borderId="148" xfId="4" applyFill="1" applyBorder="1" applyAlignment="1" applyProtection="1">
      <alignment horizontal="center" vertical="center"/>
      <protection hidden="1"/>
    </xf>
    <xf numFmtId="170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1" fontId="0" fillId="0" borderId="0" xfId="0" quotePrefix="1" applyNumberFormat="1" applyAlignment="1" applyProtection="1">
      <alignment horizontal="left"/>
      <protection hidden="1"/>
    </xf>
    <xf numFmtId="1" fontId="2" fillId="0" borderId="0" xfId="0" applyNumberFormat="1" applyFont="1" applyAlignment="1" applyProtection="1">
      <alignment horizontal="left"/>
      <protection hidden="1"/>
    </xf>
    <xf numFmtId="0" fontId="12" fillId="3" borderId="34" xfId="4" applyFont="1" applyFill="1" applyBorder="1" applyAlignment="1" applyProtection="1">
      <alignment horizontal="center" vertical="center"/>
      <protection hidden="1"/>
    </xf>
    <xf numFmtId="0" fontId="12" fillId="3" borderId="35" xfId="4" applyFont="1" applyFill="1" applyBorder="1" applyAlignment="1" applyProtection="1">
      <alignment horizontal="center" vertical="center"/>
      <protection hidden="1"/>
    </xf>
    <xf numFmtId="168" fontId="12" fillId="3" borderId="38" xfId="2" applyNumberFormat="1" applyFont="1" applyFill="1" applyBorder="1" applyAlignment="1" applyProtection="1">
      <alignment horizontal="center" vertical="center"/>
      <protection hidden="1"/>
    </xf>
    <xf numFmtId="4" fontId="0" fillId="0" borderId="0" xfId="4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hidden="1"/>
    </xf>
    <xf numFmtId="0" fontId="13" fillId="0" borderId="42" xfId="0" applyFont="1" applyBorder="1" applyAlignment="1" applyProtection="1">
      <alignment horizontal="center" wrapText="1"/>
      <protection hidden="1"/>
    </xf>
    <xf numFmtId="0" fontId="13" fillId="0" borderId="43" xfId="0" applyFont="1" applyBorder="1" applyAlignment="1" applyProtection="1">
      <alignment horizontal="center" wrapText="1"/>
      <protection hidden="1"/>
    </xf>
    <xf numFmtId="0" fontId="13" fillId="0" borderId="44" xfId="0" applyFont="1" applyBorder="1" applyAlignment="1" applyProtection="1">
      <alignment horizontal="center" wrapText="1"/>
      <protection hidden="1"/>
    </xf>
    <xf numFmtId="169" fontId="2" fillId="0" borderId="9" xfId="0" applyNumberFormat="1" applyFont="1" applyBorder="1" applyAlignment="1" applyProtection="1">
      <alignment horizontal="left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0" fontId="36" fillId="9" borderId="0" xfId="4" applyFont="1" applyFill="1" applyAlignment="1" applyProtection="1">
      <alignment horizontal="left" vertical="center" wrapText="1"/>
      <protection hidden="1"/>
    </xf>
    <xf numFmtId="0" fontId="8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3" fillId="0" borderId="111" xfId="4" applyFont="1" applyBorder="1" applyAlignment="1" applyProtection="1">
      <alignment horizontal="left" vertical="center" wrapText="1"/>
      <protection hidden="1"/>
    </xf>
    <xf numFmtId="0" fontId="0" fillId="0" borderId="0" xfId="4" applyFont="1" applyAlignment="1" applyProtection="1">
      <alignment horizontal="center" vertical="center"/>
      <protection locked="0"/>
    </xf>
    <xf numFmtId="0" fontId="3" fillId="0" borderId="0" xfId="4" applyFont="1" applyAlignment="1" applyProtection="1">
      <alignment horizont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10" fontId="2" fillId="0" borderId="0" xfId="4" applyNumberFormat="1" applyAlignment="1" applyProtection="1">
      <alignment horizontal="center" vertical="center"/>
      <protection locked="0"/>
    </xf>
    <xf numFmtId="0" fontId="3" fillId="0" borderId="11" xfId="4" applyFont="1" applyBorder="1" applyAlignment="1" applyProtection="1">
      <alignment horizontal="left" vertical="center" wrapText="1"/>
      <protection hidden="1"/>
    </xf>
    <xf numFmtId="0" fontId="3" fillId="0" borderId="12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0" fontId="8" fillId="0" borderId="0" xfId="4" applyFont="1" applyBorder="1" applyAlignment="1" applyProtection="1">
      <alignment horizontal="center" vertical="center"/>
      <protection locked="0"/>
    </xf>
    <xf numFmtId="0" fontId="8" fillId="0" borderId="14" xfId="4" applyFont="1" applyBorder="1" applyAlignment="1" applyProtection="1">
      <alignment horizontal="center" vertical="center"/>
      <protection locked="0"/>
    </xf>
    <xf numFmtId="0" fontId="5" fillId="0" borderId="0" xfId="4" applyFont="1" applyBorder="1" applyAlignment="1" applyProtection="1">
      <alignment horizontal="center" vertical="center"/>
      <protection locked="0"/>
    </xf>
    <xf numFmtId="0" fontId="5" fillId="0" borderId="14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 applyProtection="1">
      <alignment horizontal="center" vertical="center"/>
      <protection locked="0"/>
    </xf>
    <xf numFmtId="0" fontId="9" fillId="0" borderId="14" xfId="4" applyFon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12" fillId="3" borderId="52" xfId="4" applyFont="1" applyFill="1" applyBorder="1" applyAlignment="1" applyProtection="1">
      <alignment horizontal="center" vertical="center" wrapText="1"/>
      <protection hidden="1"/>
    </xf>
    <xf numFmtId="0" fontId="12" fillId="3" borderId="53" xfId="4" applyFont="1" applyFill="1" applyBorder="1" applyAlignment="1" applyProtection="1">
      <alignment horizontal="center" vertical="center" wrapText="1"/>
      <protection hidden="1"/>
    </xf>
    <xf numFmtId="164" fontId="3" fillId="0" borderId="0" xfId="4" applyNumberFormat="1" applyFont="1" applyAlignment="1" applyProtection="1">
      <alignment horizontal="center" vertical="center" wrapText="1"/>
      <protection hidden="1"/>
    </xf>
    <xf numFmtId="44" fontId="3" fillId="0" borderId="0" xfId="2" applyFont="1" applyAlignment="1" applyProtection="1">
      <alignment horizontal="center" vertical="center" wrapText="1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44" fontId="0" fillId="0" borderId="0" xfId="2" applyFont="1" applyAlignment="1" applyProtection="1">
      <alignment horizontal="center" vertical="center" wrapText="1"/>
      <protection locked="0"/>
    </xf>
    <xf numFmtId="0" fontId="3" fillId="0" borderId="0" xfId="4" applyFont="1" applyBorder="1" applyAlignment="1" applyProtection="1">
      <alignment horizontal="left" vertical="center" wrapText="1"/>
      <protection hidden="1"/>
    </xf>
    <xf numFmtId="0" fontId="12" fillId="3" borderId="55" xfId="6" applyFont="1" applyFill="1" applyBorder="1" applyAlignment="1" applyProtection="1">
      <alignment horizontal="center" vertical="center"/>
      <protection hidden="1"/>
    </xf>
    <xf numFmtId="0" fontId="32" fillId="3" borderId="56" xfId="6" applyFont="1" applyFill="1" applyBorder="1" applyAlignment="1" applyProtection="1">
      <alignment horizontal="center" vertical="center"/>
      <protection hidden="1"/>
    </xf>
    <xf numFmtId="167" fontId="13" fillId="0" borderId="109" xfId="4" applyNumberFormat="1" applyFont="1" applyFill="1" applyBorder="1" applyAlignment="1" applyProtection="1">
      <alignment horizontal="center" vertical="center" wrapText="1"/>
      <protection hidden="1"/>
    </xf>
    <xf numFmtId="167" fontId="13" fillId="0" borderId="75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08" xfId="4" applyFont="1" applyFill="1" applyBorder="1" applyAlignment="1" applyProtection="1">
      <alignment horizontal="center" vertical="center" wrapText="1"/>
      <protection hidden="1"/>
    </xf>
    <xf numFmtId="0" fontId="13" fillId="0" borderId="76" xfId="4" applyFont="1" applyFill="1" applyBorder="1" applyAlignment="1" applyProtection="1">
      <alignment horizontal="center" vertical="center" wrapText="1"/>
      <protection hidden="1"/>
    </xf>
    <xf numFmtId="10" fontId="3" fillId="0" borderId="127" xfId="6" applyNumberFormat="1" applyFont="1" applyBorder="1" applyAlignment="1" applyProtection="1">
      <alignment horizontal="center" vertical="center"/>
      <protection hidden="1"/>
    </xf>
    <xf numFmtId="10" fontId="3" fillId="0" borderId="76" xfId="6" applyNumberFormat="1" applyFont="1" applyBorder="1" applyAlignment="1" applyProtection="1">
      <alignment horizontal="center" vertical="center"/>
      <protection hidden="1"/>
    </xf>
    <xf numFmtId="171" fontId="3" fillId="0" borderId="127" xfId="6" applyNumberFormat="1" applyFont="1" applyBorder="1" applyAlignment="1" applyProtection="1">
      <alignment horizontal="center" vertical="center"/>
      <protection hidden="1"/>
    </xf>
    <xf numFmtId="171" fontId="3" fillId="0" borderId="76" xfId="6" applyNumberFormat="1" applyFont="1" applyBorder="1" applyAlignment="1" applyProtection="1">
      <alignment horizontal="center" vertical="center"/>
      <protection hidden="1"/>
    </xf>
    <xf numFmtId="167" fontId="13" fillId="0" borderId="180" xfId="4" applyNumberFormat="1" applyFont="1" applyFill="1" applyBorder="1" applyAlignment="1" applyProtection="1">
      <alignment horizontal="center" vertical="center" wrapText="1"/>
      <protection hidden="1"/>
    </xf>
    <xf numFmtId="167" fontId="13" fillId="0" borderId="181" xfId="4" applyNumberFormat="1" applyFont="1" applyFill="1" applyBorder="1" applyAlignment="1" applyProtection="1">
      <alignment horizontal="center" vertical="center" wrapText="1"/>
      <protection hidden="1"/>
    </xf>
    <xf numFmtId="167" fontId="13" fillId="0" borderId="128" xfId="4" applyNumberFormat="1" applyFont="1" applyFill="1" applyBorder="1" applyAlignment="1" applyProtection="1">
      <alignment horizontal="center" vertical="center" wrapText="1"/>
      <protection hidden="1"/>
    </xf>
    <xf numFmtId="167" fontId="13" fillId="0" borderId="129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81" xfId="4" applyFont="1" applyFill="1" applyBorder="1" applyAlignment="1" applyProtection="1">
      <alignment horizontal="center" vertical="center" wrapText="1"/>
      <protection hidden="1"/>
    </xf>
    <xf numFmtId="10" fontId="3" fillId="0" borderId="81" xfId="6" applyNumberFormat="1" applyFont="1" applyBorder="1" applyAlignment="1" applyProtection="1">
      <alignment horizontal="center" vertical="center"/>
      <protection hidden="1"/>
    </xf>
    <xf numFmtId="171" fontId="3" fillId="0" borderId="81" xfId="6" applyNumberFormat="1" applyFont="1" applyBorder="1" applyAlignment="1" applyProtection="1">
      <alignment horizontal="center" vertical="center"/>
      <protection hidden="1"/>
    </xf>
    <xf numFmtId="0" fontId="13" fillId="0" borderId="87" xfId="4" applyFont="1" applyFill="1" applyBorder="1" applyAlignment="1" applyProtection="1">
      <alignment horizontal="center" vertical="center" wrapText="1"/>
      <protection hidden="1"/>
    </xf>
    <xf numFmtId="181" fontId="12" fillId="3" borderId="47" xfId="6" applyNumberFormat="1" applyFont="1" applyFill="1" applyBorder="1" applyAlignment="1" applyProtection="1">
      <alignment horizontal="center" vertical="center"/>
      <protection hidden="1"/>
    </xf>
    <xf numFmtId="0" fontId="2" fillId="0" borderId="91" xfId="6" applyBorder="1" applyAlignment="1" applyProtection="1">
      <alignment horizontal="center" vertical="center"/>
      <protection hidden="1"/>
    </xf>
    <xf numFmtId="167" fontId="13" fillId="0" borderId="80" xfId="4" applyNumberFormat="1" applyFont="1" applyFill="1" applyBorder="1" applyAlignment="1" applyProtection="1">
      <alignment horizontal="center" vertical="center" wrapText="1"/>
      <protection hidden="1"/>
    </xf>
    <xf numFmtId="10" fontId="3" fillId="0" borderId="87" xfId="6" applyNumberFormat="1" applyFont="1" applyBorder="1" applyAlignment="1" applyProtection="1">
      <alignment horizontal="center" vertical="center"/>
      <protection hidden="1"/>
    </xf>
    <xf numFmtId="171" fontId="3" fillId="0" borderId="87" xfId="6" applyNumberFormat="1" applyFont="1" applyBorder="1" applyAlignment="1" applyProtection="1">
      <alignment horizontal="center" vertical="center"/>
      <protection hidden="1"/>
    </xf>
    <xf numFmtId="167" fontId="13" fillId="0" borderId="68" xfId="4" applyNumberFormat="1" applyFont="1" applyFill="1" applyBorder="1" applyAlignment="1" applyProtection="1">
      <alignment horizontal="center" vertical="center" wrapText="1"/>
      <protection hidden="1"/>
    </xf>
    <xf numFmtId="167" fontId="13" fillId="0" borderId="86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47" xfId="4" applyFont="1" applyFill="1" applyBorder="1" applyAlignment="1" applyProtection="1">
      <alignment horizontal="center" vertical="center" wrapText="1"/>
      <protection hidden="1"/>
    </xf>
    <xf numFmtId="10" fontId="3" fillId="0" borderId="47" xfId="6" applyNumberFormat="1" applyFont="1" applyBorder="1" applyAlignment="1" applyProtection="1">
      <alignment horizontal="center" vertical="center"/>
      <protection hidden="1"/>
    </xf>
    <xf numFmtId="171" fontId="3" fillId="0" borderId="47" xfId="6" applyNumberFormat="1" applyFont="1" applyBorder="1" applyAlignment="1" applyProtection="1">
      <alignment horizontal="center" vertical="center"/>
      <protection hidden="1"/>
    </xf>
    <xf numFmtId="0" fontId="12" fillId="3" borderId="59" xfId="6" applyFont="1" applyFill="1" applyBorder="1" applyAlignment="1" applyProtection="1">
      <alignment horizontal="center" vertical="center"/>
      <protection hidden="1"/>
    </xf>
    <xf numFmtId="0" fontId="12" fillId="3" borderId="57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6" fontId="3" fillId="0" borderId="0" xfId="4" applyNumberFormat="1" applyFont="1" applyAlignment="1" applyProtection="1">
      <alignment horizontal="right" vertical="center" wrapText="1"/>
      <protection hidden="1"/>
    </xf>
    <xf numFmtId="174" fontId="3" fillId="0" borderId="0" xfId="4" applyNumberFormat="1" applyFont="1" applyAlignment="1" applyProtection="1">
      <alignment horizontal="right" vertical="center"/>
      <protection hidden="1"/>
    </xf>
    <xf numFmtId="173" fontId="3" fillId="0" borderId="0" xfId="4" applyNumberFormat="1" applyFont="1" applyAlignment="1" applyProtection="1">
      <alignment horizontal="right" vertical="center"/>
      <protection hidden="1"/>
    </xf>
    <xf numFmtId="0" fontId="12" fillId="3" borderId="56" xfId="6" applyFont="1" applyFill="1" applyBorder="1" applyAlignment="1" applyProtection="1">
      <alignment horizontal="center" vertical="center"/>
      <protection hidden="1"/>
    </xf>
    <xf numFmtId="0" fontId="12" fillId="3" borderId="58" xfId="6" applyFont="1" applyFill="1" applyBorder="1" applyAlignment="1" applyProtection="1">
      <alignment horizontal="center" vertical="center"/>
      <protection hidden="1"/>
    </xf>
    <xf numFmtId="177" fontId="18" fillId="5" borderId="77" xfId="7" applyNumberFormat="1" applyFont="1" applyFill="1" applyBorder="1" applyAlignment="1" applyProtection="1">
      <alignment horizontal="center" vertical="center"/>
      <protection locked="0"/>
    </xf>
    <xf numFmtId="177" fontId="18" fillId="5" borderId="78" xfId="7" applyNumberFormat="1" applyFont="1" applyFill="1" applyBorder="1" applyAlignment="1" applyProtection="1">
      <alignment horizontal="center" vertical="center"/>
      <protection locked="0"/>
    </xf>
    <xf numFmtId="177" fontId="18" fillId="5" borderId="79" xfId="7" applyNumberFormat="1" applyFont="1" applyFill="1" applyBorder="1" applyAlignment="1" applyProtection="1">
      <alignment horizontal="center" vertical="center"/>
      <protection locked="0"/>
    </xf>
    <xf numFmtId="167" fontId="13" fillId="0" borderId="66" xfId="4" applyNumberFormat="1" applyFont="1" applyBorder="1" applyAlignment="1" applyProtection="1">
      <alignment horizontal="center" vertical="center" wrapText="1"/>
      <protection hidden="1"/>
    </xf>
    <xf numFmtId="167" fontId="13" fillId="0" borderId="73" xfId="4" applyNumberFormat="1" applyFont="1" applyBorder="1" applyAlignment="1" applyProtection="1">
      <alignment horizontal="center" vertical="center" wrapText="1"/>
      <protection hidden="1"/>
    </xf>
    <xf numFmtId="0" fontId="13" fillId="0" borderId="67" xfId="4" applyFont="1" applyBorder="1" applyAlignment="1" applyProtection="1">
      <alignment horizontal="center" vertical="center" wrapText="1"/>
      <protection hidden="1"/>
    </xf>
    <xf numFmtId="0" fontId="13" fillId="0" borderId="74" xfId="4" applyFont="1" applyBorder="1" applyAlignment="1" applyProtection="1">
      <alignment horizontal="center" vertical="center" wrapText="1"/>
      <protection hidden="1"/>
    </xf>
    <xf numFmtId="10" fontId="3" fillId="0" borderId="68" xfId="6" applyNumberFormat="1" applyFont="1" applyBorder="1" applyAlignment="1" applyProtection="1">
      <alignment horizontal="center" vertical="center"/>
      <protection hidden="1"/>
    </xf>
    <xf numFmtId="10" fontId="3" fillId="0" borderId="75" xfId="6" applyNumberFormat="1" applyFont="1" applyBorder="1" applyAlignment="1" applyProtection="1">
      <alignment horizontal="center" vertical="center"/>
      <protection hidden="1"/>
    </xf>
    <xf numFmtId="167" fontId="13" fillId="0" borderId="88" xfId="4" applyNumberFormat="1" applyFont="1" applyBorder="1" applyAlignment="1" applyProtection="1">
      <alignment horizontal="center" vertical="center" wrapText="1"/>
      <protection hidden="1"/>
    </xf>
    <xf numFmtId="0" fontId="13" fillId="0" borderId="89" xfId="4" applyFont="1" applyBorder="1" applyAlignment="1" applyProtection="1">
      <alignment horizontal="center" vertical="center" wrapText="1"/>
      <protection hidden="1"/>
    </xf>
    <xf numFmtId="10" fontId="3" fillId="0" borderId="86" xfId="6" applyNumberFormat="1" applyFont="1" applyBorder="1" applyAlignment="1" applyProtection="1">
      <alignment horizontal="center" vertical="center"/>
      <protection hidden="1"/>
    </xf>
    <xf numFmtId="10" fontId="3" fillId="0" borderId="90" xfId="6" applyNumberFormat="1" applyFont="1" applyBorder="1" applyAlignment="1" applyProtection="1">
      <alignment horizontal="center" vertical="center"/>
      <protection hidden="1"/>
    </xf>
    <xf numFmtId="171" fontId="3" fillId="0" borderId="91" xfId="6" applyNumberFormat="1" applyFont="1" applyBorder="1" applyAlignment="1" applyProtection="1">
      <alignment horizontal="center" vertical="center"/>
      <protection hidden="1"/>
    </xf>
    <xf numFmtId="177" fontId="18" fillId="5" borderId="92" xfId="7" applyNumberFormat="1" applyFont="1" applyFill="1" applyBorder="1" applyAlignment="1" applyProtection="1">
      <alignment horizontal="center" vertical="center"/>
      <protection locked="0"/>
    </xf>
    <xf numFmtId="177" fontId="18" fillId="5" borderId="93" xfId="7" applyNumberFormat="1" applyFont="1" applyFill="1" applyBorder="1" applyAlignment="1" applyProtection="1">
      <alignment horizontal="center" vertical="center"/>
      <protection locked="0"/>
    </xf>
    <xf numFmtId="177" fontId="18" fillId="5" borderId="94" xfId="7" applyNumberFormat="1" applyFont="1" applyFill="1" applyBorder="1" applyAlignment="1" applyProtection="1">
      <alignment horizontal="center" vertical="center"/>
      <protection locked="0"/>
    </xf>
    <xf numFmtId="10" fontId="3" fillId="0" borderId="80" xfId="6" applyNumberFormat="1" applyFont="1" applyBorder="1" applyAlignment="1" applyProtection="1">
      <alignment horizontal="center" vertical="center"/>
      <protection hidden="1"/>
    </xf>
    <xf numFmtId="164" fontId="26" fillId="0" borderId="97" xfId="8" applyFont="1" applyBorder="1" applyAlignment="1" applyProtection="1">
      <alignment horizontal="center" vertical="center"/>
      <protection hidden="1"/>
    </xf>
    <xf numFmtId="164" fontId="27" fillId="0" borderId="98" xfId="8" applyFont="1" applyBorder="1" applyAlignment="1" applyProtection="1">
      <alignment horizontal="center" vertical="center"/>
      <protection hidden="1"/>
    </xf>
    <xf numFmtId="0" fontId="12" fillId="3" borderId="95" xfId="6" applyFont="1" applyFill="1" applyBorder="1" applyAlignment="1" applyProtection="1">
      <alignment horizontal="center" vertical="center"/>
      <protection hidden="1"/>
    </xf>
    <xf numFmtId="0" fontId="12" fillId="3" borderId="96" xfId="6" applyFont="1" applyFill="1" applyBorder="1" applyAlignment="1" applyProtection="1">
      <alignment horizontal="center" vertical="center"/>
      <protection hidden="1"/>
    </xf>
    <xf numFmtId="9" fontId="12" fillId="3" borderId="95" xfId="6" applyNumberFormat="1" applyFont="1" applyFill="1" applyBorder="1" applyAlignment="1" applyProtection="1">
      <alignment horizontal="center" vertical="center"/>
      <protection hidden="1"/>
    </xf>
    <xf numFmtId="164" fontId="12" fillId="3" borderId="97" xfId="8" applyFont="1" applyFill="1" applyBorder="1" applyAlignment="1" applyProtection="1">
      <alignment horizontal="center" vertical="center"/>
      <protection hidden="1"/>
    </xf>
    <xf numFmtId="164" fontId="28" fillId="3" borderId="96" xfId="8" applyFont="1" applyFill="1" applyBorder="1" applyAlignment="1" applyProtection="1">
      <alignment horizontal="center" vertical="center"/>
      <protection hidden="1"/>
    </xf>
    <xf numFmtId="164" fontId="26" fillId="0" borderId="95" xfId="8" applyFont="1" applyBorder="1" applyAlignment="1" applyProtection="1">
      <alignment horizontal="center" vertical="center"/>
      <protection hidden="1"/>
    </xf>
    <xf numFmtId="164" fontId="26" fillId="0" borderId="96" xfId="8" applyFont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77" fontId="2" fillId="0" borderId="0" xfId="4" applyNumberFormat="1" applyAlignment="1" applyProtection="1">
      <alignment horizontal="center"/>
      <protection hidden="1"/>
    </xf>
    <xf numFmtId="0" fontId="3" fillId="0" borderId="0" xfId="4" applyFont="1" applyAlignment="1">
      <alignment horizontal="center" vertical="center"/>
    </xf>
    <xf numFmtId="164" fontId="28" fillId="3" borderId="97" xfId="8" applyFont="1" applyFill="1" applyBorder="1" applyAlignment="1" applyProtection="1">
      <alignment horizontal="center" vertical="center"/>
      <protection hidden="1"/>
    </xf>
    <xf numFmtId="179" fontId="31" fillId="0" borderId="0" xfId="9" applyNumberFormat="1" applyFont="1" applyAlignment="1">
      <alignment horizontal="center" vertical="center"/>
    </xf>
  </cellXfs>
  <cellStyles count="25">
    <cellStyle name="72929" xfId="14" xr:uid="{00000000-0005-0000-0000-000000000000}"/>
    <cellStyle name="Excel Built-in Normal" xfId="4" xr:uid="{00000000-0005-0000-0000-000001000000}"/>
    <cellStyle name="Moeda" xfId="2" builtinId="4"/>
    <cellStyle name="Moeda 2" xfId="8" xr:uid="{00000000-0005-0000-0000-000003000000}"/>
    <cellStyle name="Moeda 3" xfId="7" xr:uid="{00000000-0005-0000-0000-000004000000}"/>
    <cellStyle name="Moeda 3 2" xfId="13" xr:uid="{00000000-0005-0000-0000-000005000000}"/>
    <cellStyle name="Normal" xfId="0" builtinId="0"/>
    <cellStyle name="Normal 2" xfId="6" xr:uid="{00000000-0005-0000-0000-000007000000}"/>
    <cellStyle name="Normal 2 2" xfId="15" xr:uid="{00000000-0005-0000-0000-000008000000}"/>
    <cellStyle name="Normal 2_3_-_PLANILHA_MODELO_e_Boletim_CPOS_157" xfId="16" xr:uid="{00000000-0005-0000-0000-000009000000}"/>
    <cellStyle name="Normal 3" xfId="17" xr:uid="{00000000-0005-0000-0000-00000A000000}"/>
    <cellStyle name="Normal 4" xfId="10" xr:uid="{00000000-0005-0000-0000-00000B000000}"/>
    <cellStyle name="Normal_11º MEDIÇÃO - vl real.rev2" xfId="9" xr:uid="{00000000-0005-0000-0000-00000C000000}"/>
    <cellStyle name="Normal_Orçamento RETIFICADO DA OBRA JUNHO - CERTO" xfId="5" xr:uid="{00000000-0005-0000-0000-00000D000000}"/>
    <cellStyle name="planilhas" xfId="18" xr:uid="{00000000-0005-0000-0000-00000E000000}"/>
    <cellStyle name="Porcentagem" xfId="3" builtinId="5"/>
    <cellStyle name="Porcentagem 2" xfId="12" xr:uid="{00000000-0005-0000-0000-000010000000}"/>
    <cellStyle name="Porcentagem 3" xfId="22" xr:uid="{00000000-0005-0000-0000-000011000000}"/>
    <cellStyle name="Separador de milhares 2" xfId="19" xr:uid="{00000000-0005-0000-0000-000012000000}"/>
    <cellStyle name="Separador de milhares 3" xfId="20" xr:uid="{00000000-0005-0000-0000-000013000000}"/>
    <cellStyle name="Separador de milhares_11º MEDIÇÃO - vl real.rev2 2" xfId="24" xr:uid="{2A6EAB37-35BC-4968-9EFC-CDCFF7589327}"/>
    <cellStyle name="SNEVERS" xfId="21" xr:uid="{00000000-0005-0000-0000-000014000000}"/>
    <cellStyle name="Vírgula" xfId="1" builtinId="3"/>
    <cellStyle name="Vírgula 2" xfId="11" xr:uid="{00000000-0005-0000-0000-000016000000}"/>
    <cellStyle name="Vírgula 3" xfId="23" xr:uid="{00000000-0005-0000-0000-000017000000}"/>
  </cellStyles>
  <dxfs count="20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006-412017-R$%20987.600,00%20-%20N&#205;VEL%20II%20Entregue%2017.10.2017/Or&#231;amento/OR&#199;AMENTO_Recapeamento_Centro_R02%20-%20parte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%20Estadual/07%20-%20Recapeamento%20Asf&#225;ltico%20-%20Luiz%20Belli%20-%20200%20mil/Or&#231;amento/OR&#199;AMENTO_Luiz%20Bel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Jd.%20Santa%20Rita%20-%20Entregue%2028.11.2017/Or&#231;amento%20-%20enviado%20em%2028-11-17/OR&#199;AMENTO_Recapeamento_Jd.Santa%20Rita_R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41.406-642017-R$%20255.245,50,%20N&#205;VEL%20I/QCI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006-412017-R$%20987.600,00%20-%20N&#205;VEL%20II/QCI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-%20Vi&#225;rios/Recape%202017/CR%201039.136-992017-R$%20295.300,00%20-%20n&#237;vel%20I%20Entregue%2005.12.2017/Or&#231;amento/OR&#199;AMENTO_Recapeamento_Centro_Fase%202_R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-%20Sa&#250;de/REFORMA/UBS%20Amador%20Bueno/Or&#231;amento/OR&#199;AMENTO_Reforma%20UBS%20Amador%20Bueno_R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-%20Sa&#250;de/REFORMA/UBS%20Amador%20Bueno/PLANILHA_MULTIPLA/PLANILHA%20M&#218;LTIPLA_R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Resumo _ Licitação"/>
      <sheetName val="Memoria 2"/>
      <sheetName val="PLQ"/>
      <sheetName val="QCI"/>
      <sheetName val="CFF"/>
      <sheetName val="CRONOGRAMA_ Licitação"/>
      <sheetName val="Distâncias"/>
      <sheetName val="Sinapi"/>
      <sheetName val="SIURB"/>
      <sheetName val="FDE"/>
      <sheetName val="Localização"/>
    </sheetNames>
    <sheetDataSet>
      <sheetData sheetId="0"/>
      <sheetData sheetId="1"/>
      <sheetData sheetId="2"/>
      <sheetData sheetId="3"/>
      <sheetData sheetId="4"/>
      <sheetData sheetId="5">
        <row r="22">
          <cell r="AA22">
            <v>986388.58</v>
          </cell>
        </row>
        <row r="23">
          <cell r="R23" t="str">
            <v>Calculado</v>
          </cell>
          <cell r="AA23">
            <v>-1.209999987622723E-3</v>
          </cell>
        </row>
        <row r="24">
          <cell r="R24" t="str">
            <v>Calculado</v>
          </cell>
          <cell r="AA24">
            <v>864007.99</v>
          </cell>
        </row>
        <row r="25">
          <cell r="R25" t="str">
            <v>Calculado</v>
          </cell>
          <cell r="AA25">
            <v>110036.419176</v>
          </cell>
        </row>
        <row r="26">
          <cell r="R26" t="str">
            <v>Calculado</v>
          </cell>
          <cell r="AA26">
            <v>12344.17</v>
          </cell>
        </row>
        <row r="27">
          <cell r="R27" t="str">
            <v>Proporcional</v>
          </cell>
          <cell r="AA27">
            <v>0</v>
          </cell>
        </row>
        <row r="28">
          <cell r="R28" t="str">
            <v>Proporcional</v>
          </cell>
          <cell r="AA28">
            <v>0</v>
          </cell>
        </row>
        <row r="29">
          <cell r="R29" t="str">
            <v>Proporcional</v>
          </cell>
          <cell r="AA29">
            <v>0</v>
          </cell>
        </row>
        <row r="30">
          <cell r="R30" t="str">
            <v>Proporcional</v>
          </cell>
          <cell r="AA30">
            <v>0</v>
          </cell>
        </row>
        <row r="31">
          <cell r="R31" t="str">
            <v>Proporcional</v>
          </cell>
          <cell r="AA31">
            <v>0</v>
          </cell>
        </row>
        <row r="32">
          <cell r="R32" t="str">
            <v>Proporcional</v>
          </cell>
          <cell r="AA3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"/>
      <sheetName val="Cronograma Mensal"/>
      <sheetName val="Resumo _ Licitação"/>
      <sheetName val="Cronograma Estadual 1"/>
      <sheetName val="Sinapi"/>
      <sheetName val="CPOS"/>
      <sheetName val="SIURB"/>
      <sheetName val="Distâncias"/>
    </sheetNames>
    <sheetDataSet>
      <sheetData sheetId="0"/>
      <sheetData sheetId="1">
        <row r="14">
          <cell r="A14">
            <v>1</v>
          </cell>
        </row>
        <row r="20">
          <cell r="A20">
            <v>2</v>
          </cell>
        </row>
        <row r="35">
          <cell r="A35">
            <v>4</v>
          </cell>
          <cell r="D35" t="str">
            <v>SINALIZAÇÃO</v>
          </cell>
        </row>
      </sheetData>
      <sheetData sheetId="2"/>
      <sheetData sheetId="3">
        <row r="21">
          <cell r="D21">
            <v>0</v>
          </cell>
        </row>
      </sheetData>
      <sheetData sheetId="4"/>
      <sheetData sheetId="5">
        <row r="1">
          <cell r="A1" t="str">
            <v>Código</v>
          </cell>
        </row>
      </sheetData>
      <sheetData sheetId="6">
        <row r="7">
          <cell r="C7" t="str">
            <v>BDI : 0,00 %</v>
          </cell>
        </row>
      </sheetData>
      <sheetData sheetId="7">
        <row r="3">
          <cell r="A3">
            <v>10900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Memoria 2"/>
      <sheetName val="Resumo _ Licitação"/>
      <sheetName val="CRONOGRAMA_ Licitação"/>
      <sheetName val="Distâncias"/>
      <sheetName val="QCI"/>
      <sheetName val="PLQ"/>
      <sheetName val="PLE"/>
      <sheetName val="CFF"/>
      <sheetName val="Sinapi"/>
      <sheetName val="FDE"/>
      <sheetName val="SIUR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>
        <row r="22">
          <cell r="AA22">
            <v>222254.06</v>
          </cell>
          <cell r="AB22">
            <v>17582.21</v>
          </cell>
          <cell r="AC22">
            <v>0</v>
          </cell>
        </row>
        <row r="23">
          <cell r="R23" t="str">
            <v>Calculado</v>
          </cell>
          <cell r="AA23">
            <v>-4.2167400024482049E-3</v>
          </cell>
          <cell r="AB23">
            <v>17582.214216740002</v>
          </cell>
          <cell r="AC23">
            <v>0</v>
          </cell>
        </row>
        <row r="24">
          <cell r="R24" t="str">
            <v>Calculado</v>
          </cell>
          <cell r="AA24">
            <v>5073.3100000000004</v>
          </cell>
          <cell r="AB24">
            <v>0</v>
          </cell>
          <cell r="AC24">
            <v>0</v>
          </cell>
        </row>
        <row r="25">
          <cell r="R25" t="str">
            <v>Calculado</v>
          </cell>
          <cell r="AA25">
            <v>197628.08</v>
          </cell>
          <cell r="AB25">
            <v>0</v>
          </cell>
          <cell r="AC25">
            <v>0</v>
          </cell>
        </row>
        <row r="26">
          <cell r="R26" t="str">
            <v>Calculado</v>
          </cell>
          <cell r="AA26">
            <v>16765.060000000001</v>
          </cell>
          <cell r="AB26">
            <v>0</v>
          </cell>
          <cell r="AC26">
            <v>0</v>
          </cell>
        </row>
        <row r="27">
          <cell r="R27" t="str">
            <v>Calculado</v>
          </cell>
          <cell r="AA27">
            <v>2787.61</v>
          </cell>
          <cell r="AB27">
            <v>0</v>
          </cell>
          <cell r="AC27">
            <v>0</v>
          </cell>
        </row>
        <row r="28">
          <cell r="R28" t="str">
            <v>Proporcional</v>
          </cell>
          <cell r="AA28">
            <v>0</v>
          </cell>
          <cell r="AB28">
            <v>0</v>
          </cell>
          <cell r="AC28">
            <v>0</v>
          </cell>
        </row>
        <row r="29">
          <cell r="R29" t="str">
            <v>Proporcional</v>
          </cell>
          <cell r="AA29">
            <v>0</v>
          </cell>
          <cell r="AB29">
            <v>0</v>
          </cell>
          <cell r="AC29">
            <v>0</v>
          </cell>
        </row>
        <row r="30">
          <cell r="R30" t="str">
            <v>Proporcional</v>
          </cell>
          <cell r="AA30">
            <v>0</v>
          </cell>
          <cell r="AB30">
            <v>0</v>
          </cell>
          <cell r="AC30">
            <v>0</v>
          </cell>
        </row>
        <row r="31">
          <cell r="R31" t="str">
            <v>Proporcional</v>
          </cell>
          <cell r="AA31">
            <v>0</v>
          </cell>
          <cell r="AB31">
            <v>0</v>
          </cell>
          <cell r="AC31">
            <v>0</v>
          </cell>
        </row>
        <row r="32">
          <cell r="R32" t="str">
            <v>Proporcional</v>
          </cell>
          <cell r="AA32">
            <v>0</v>
          </cell>
          <cell r="AB32">
            <v>0</v>
          </cell>
          <cell r="AC32">
            <v>0</v>
          </cell>
        </row>
        <row r="33">
          <cell r="R33" t="str">
            <v>Proporcional</v>
          </cell>
          <cell r="AA33">
            <v>0</v>
          </cell>
          <cell r="AB33">
            <v>0</v>
          </cell>
          <cell r="AC33">
            <v>0</v>
          </cell>
        </row>
      </sheetData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/>
        </row>
        <row r="15">
          <cell r="AH15" t="str">
            <v>Adm. Direta</v>
          </cell>
        </row>
        <row r="26">
          <cell r="AH26"/>
        </row>
      </sheetData>
      <sheetData sheetId="2" refreshError="1"/>
      <sheetData sheetId="3"/>
      <sheetData sheetId="4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"/>
      <sheetName val="Orçamento"/>
      <sheetName val="Resumo"/>
      <sheetName val="Cronograma"/>
      <sheetName val="Memoria de Cálculo - CONSTRUIR"/>
      <sheetName val="MEMORIA DE CÁLCULO DEMOLI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view="pageBreakPreview" topLeftCell="A12" zoomScaleNormal="100" zoomScaleSheetLayoutView="100" workbookViewId="0">
      <selection activeCell="G24" sqref="G24"/>
    </sheetView>
  </sheetViews>
  <sheetFormatPr defaultColWidth="9.140625" defaultRowHeight="15" outlineLevelRow="1" x14ac:dyDescent="0.25"/>
  <cols>
    <col min="1" max="1" width="8.7109375" style="122" bestFit="1" customWidth="1"/>
    <col min="2" max="2" width="10.85546875" style="122" bestFit="1" customWidth="1"/>
    <col min="3" max="3" width="15.140625" style="122" bestFit="1" customWidth="1"/>
    <col min="4" max="4" width="93" style="123" bestFit="1" customWidth="1"/>
    <col min="5" max="5" width="7.85546875" style="122" bestFit="1" customWidth="1"/>
    <col min="6" max="6" width="10.7109375" style="124" bestFit="1" customWidth="1"/>
    <col min="7" max="7" width="13.42578125" style="124" customWidth="1"/>
    <col min="8" max="8" width="19.85546875" style="125" customWidth="1"/>
    <col min="9" max="9" width="11.5703125" style="126" customWidth="1"/>
    <col min="10" max="10" width="9.140625" style="108"/>
    <col min="11" max="11" width="21.42578125" style="108" bestFit="1" customWidth="1"/>
    <col min="12" max="16384" width="9.140625" style="108"/>
  </cols>
  <sheetData>
    <row r="1" spans="1:9" s="91" customFormat="1" ht="19.5" hidden="1" customHeight="1" x14ac:dyDescent="0.25">
      <c r="A1" s="87"/>
      <c r="B1" s="87"/>
      <c r="C1" s="87"/>
      <c r="D1" s="88" t="s">
        <v>0</v>
      </c>
      <c r="E1" s="87"/>
      <c r="F1" s="89"/>
      <c r="G1" s="87"/>
      <c r="H1" s="87"/>
      <c r="I1" s="90" t="s">
        <v>1</v>
      </c>
    </row>
    <row r="2" spans="1:9" s="91" customFormat="1" ht="19.5" hidden="1" customHeight="1" x14ac:dyDescent="0.25">
      <c r="A2" s="87"/>
      <c r="B2" s="87"/>
      <c r="C2" s="87"/>
      <c r="D2" s="92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87"/>
      <c r="F2" s="87"/>
      <c r="G2" s="87"/>
      <c r="H2" s="87"/>
      <c r="I2" s="93" t="s">
        <v>2</v>
      </c>
    </row>
    <row r="3" spans="1:9" s="91" customFormat="1" ht="12.75" hidden="1" customHeight="1" x14ac:dyDescent="0.25">
      <c r="A3" s="87"/>
      <c r="B3" s="87"/>
      <c r="C3" s="87"/>
      <c r="D3" s="94"/>
      <c r="E3" s="87"/>
      <c r="F3" s="87"/>
      <c r="G3" s="87"/>
      <c r="H3" s="87"/>
      <c r="I3" s="87"/>
    </row>
    <row r="4" spans="1:9" s="101" customFormat="1" ht="20.100000000000001" hidden="1" customHeight="1" x14ac:dyDescent="0.25">
      <c r="A4" s="95" t="s">
        <v>3</v>
      </c>
      <c r="B4" s="607" t="s">
        <v>4</v>
      </c>
      <c r="C4" s="608"/>
      <c r="D4" s="96" t="s">
        <v>5</v>
      </c>
      <c r="E4" s="97" t="s">
        <v>6</v>
      </c>
      <c r="F4" s="98"/>
      <c r="G4" s="98"/>
      <c r="H4" s="99"/>
      <c r="I4" s="100"/>
    </row>
    <row r="5" spans="1:9" ht="24.95" hidden="1" customHeight="1" x14ac:dyDescent="0.25">
      <c r="A5" s="102" t="s">
        <v>7</v>
      </c>
      <c r="B5" s="609" t="s">
        <v>8</v>
      </c>
      <c r="C5" s="610"/>
      <c r="D5" s="103" t="s">
        <v>9</v>
      </c>
      <c r="E5" s="104" t="s">
        <v>10</v>
      </c>
      <c r="F5" s="105"/>
      <c r="G5" s="105"/>
      <c r="H5" s="106"/>
      <c r="I5" s="107"/>
    </row>
    <row r="6" spans="1:9" s="111" customFormat="1" ht="20.100000000000001" hidden="1" customHeight="1" x14ac:dyDescent="0.25">
      <c r="A6" s="109" t="s">
        <v>11</v>
      </c>
      <c r="B6" s="97"/>
      <c r="C6" s="97"/>
      <c r="D6" s="96" t="s">
        <v>12</v>
      </c>
      <c r="E6" s="110" t="s">
        <v>13</v>
      </c>
      <c r="F6" s="98"/>
      <c r="G6" s="98"/>
      <c r="H6" s="99"/>
      <c r="I6" s="100"/>
    </row>
    <row r="7" spans="1:9" ht="24.95" hidden="1" customHeight="1" x14ac:dyDescent="0.25">
      <c r="A7" s="112" t="s">
        <v>14</v>
      </c>
      <c r="B7" s="113"/>
      <c r="C7" s="113"/>
      <c r="D7" s="103" t="s">
        <v>15</v>
      </c>
      <c r="E7" s="114" t="s">
        <v>16</v>
      </c>
      <c r="F7" s="105"/>
      <c r="G7" s="105"/>
      <c r="H7" s="106"/>
      <c r="I7" s="107"/>
    </row>
    <row r="8" spans="1:9" s="111" customFormat="1" ht="20.100000000000001" hidden="1" customHeight="1" x14ac:dyDescent="0.25">
      <c r="A8" s="115" t="s">
        <v>17</v>
      </c>
      <c r="B8" s="115" t="s">
        <v>18</v>
      </c>
      <c r="C8" s="115" t="s">
        <v>19</v>
      </c>
      <c r="D8" s="116" t="s">
        <v>20</v>
      </c>
      <c r="E8" s="97"/>
      <c r="F8" s="98"/>
      <c r="G8" s="98"/>
      <c r="H8" s="99"/>
      <c r="I8" s="117" t="s">
        <v>21</v>
      </c>
    </row>
    <row r="9" spans="1:9" ht="24.95" hidden="1" customHeight="1" x14ac:dyDescent="0.25">
      <c r="A9" s="118">
        <v>43282</v>
      </c>
      <c r="B9" s="119" t="s">
        <v>22</v>
      </c>
      <c r="C9" s="119" t="s">
        <v>23</v>
      </c>
      <c r="D9" s="120"/>
      <c r="E9" s="113"/>
      <c r="F9" s="105"/>
      <c r="G9" s="105"/>
      <c r="H9" s="106"/>
      <c r="I9" s="121">
        <v>0.23380000000000001</v>
      </c>
    </row>
    <row r="10" spans="1:9" ht="15.75" hidden="1" thickBot="1" x14ac:dyDescent="0.3"/>
    <row r="11" spans="1:9" ht="15.75" hidden="1" thickBot="1" x14ac:dyDescent="0.3"/>
    <row r="12" spans="1:9" ht="30.75" customHeight="1" x14ac:dyDescent="0.25">
      <c r="A12" s="481"/>
      <c r="B12" s="482"/>
      <c r="C12" s="612"/>
      <c r="D12" s="612"/>
      <c r="E12" s="612"/>
      <c r="F12" s="612"/>
      <c r="G12" s="612"/>
      <c r="H12" s="612"/>
      <c r="I12" s="613"/>
    </row>
    <row r="13" spans="1:9" ht="15.75" customHeight="1" x14ac:dyDescent="0.25">
      <c r="A13" s="483"/>
      <c r="B13" s="484"/>
      <c r="C13" s="614"/>
      <c r="D13" s="614"/>
      <c r="E13" s="614"/>
      <c r="F13" s="614"/>
      <c r="G13" s="614"/>
      <c r="H13" s="614"/>
      <c r="I13" s="615"/>
    </row>
    <row r="14" spans="1:9" ht="19.5" customHeight="1" x14ac:dyDescent="0.25">
      <c r="A14" s="483"/>
      <c r="B14" s="484"/>
      <c r="C14" s="616"/>
      <c r="D14" s="616"/>
      <c r="E14" s="616"/>
      <c r="F14" s="616"/>
      <c r="G14" s="616"/>
      <c r="H14" s="616"/>
      <c r="I14" s="617"/>
    </row>
    <row r="15" spans="1:9" ht="15.75" x14ac:dyDescent="0.25">
      <c r="A15" s="483"/>
      <c r="B15" s="484"/>
      <c r="C15" s="484"/>
      <c r="D15" s="485"/>
      <c r="E15" s="486"/>
      <c r="F15" s="487"/>
      <c r="G15" s="486"/>
      <c r="H15" s="486"/>
      <c r="I15" s="488"/>
    </row>
    <row r="16" spans="1:9" s="131" customFormat="1" ht="33.75" customHeight="1" x14ac:dyDescent="0.25">
      <c r="A16" s="19" t="s">
        <v>26</v>
      </c>
      <c r="B16" s="128"/>
      <c r="C16" s="20"/>
      <c r="D16" s="25" t="s">
        <v>128</v>
      </c>
      <c r="E16" s="128"/>
      <c r="F16" s="129"/>
      <c r="G16" s="128"/>
      <c r="H16" s="128"/>
      <c r="I16" s="130"/>
    </row>
    <row r="17" spans="1:11" s="131" customFormat="1" ht="15.75" customHeight="1" x14ac:dyDescent="0.25">
      <c r="A17" s="27" t="s">
        <v>27</v>
      </c>
      <c r="B17" s="72"/>
      <c r="C17" s="20"/>
      <c r="D17" s="25" t="s">
        <v>129</v>
      </c>
      <c r="E17" s="128"/>
      <c r="F17" s="618" t="s">
        <v>112</v>
      </c>
      <c r="G17" s="618"/>
      <c r="H17" s="132">
        <v>778.63</v>
      </c>
      <c r="I17" s="133"/>
    </row>
    <row r="18" spans="1:11" s="131" customFormat="1" ht="15.75" customHeight="1" x14ac:dyDescent="0.25">
      <c r="A18" s="27" t="s">
        <v>28</v>
      </c>
      <c r="B18" s="72"/>
      <c r="C18" s="20"/>
      <c r="D18" s="25" t="s">
        <v>130</v>
      </c>
      <c r="E18" s="128"/>
      <c r="F18" s="618" t="s">
        <v>29</v>
      </c>
      <c r="G18" s="618"/>
      <c r="H18" s="134" t="e">
        <f>G90</f>
        <v>#VALUE!</v>
      </c>
      <c r="I18" s="135"/>
    </row>
    <row r="19" spans="1:11" s="131" customFormat="1" ht="36" customHeight="1" thickBot="1" x14ac:dyDescent="0.3">
      <c r="A19" s="136" t="s">
        <v>30</v>
      </c>
      <c r="B19" s="137"/>
      <c r="C19" s="138"/>
      <c r="D19" s="139" t="s">
        <v>277</v>
      </c>
      <c r="E19" s="137"/>
      <c r="F19" s="611" t="s">
        <v>113</v>
      </c>
      <c r="G19" s="611"/>
      <c r="H19" s="140" t="e">
        <f>H18/H17</f>
        <v>#VALUE!</v>
      </c>
      <c r="I19" s="141"/>
    </row>
    <row r="20" spans="1:11" ht="16.5" customHeight="1" thickBot="1" x14ac:dyDescent="0.3">
      <c r="A20" s="142"/>
      <c r="B20" s="69"/>
      <c r="C20" s="143"/>
      <c r="D20" s="144"/>
      <c r="E20" s="69"/>
      <c r="F20" s="145"/>
      <c r="G20" s="69"/>
      <c r="H20" s="69"/>
      <c r="I20" s="146"/>
    </row>
    <row r="21" spans="1:11" s="155" customFormat="1" ht="54.75" thickBot="1" x14ac:dyDescent="0.3">
      <c r="A21" s="147" t="s">
        <v>31</v>
      </c>
      <c r="B21" s="147" t="s">
        <v>32</v>
      </c>
      <c r="C21" s="148" t="s">
        <v>33</v>
      </c>
      <c r="D21" s="149" t="s">
        <v>34</v>
      </c>
      <c r="E21" s="150" t="s">
        <v>35</v>
      </c>
      <c r="F21" s="151" t="s">
        <v>36</v>
      </c>
      <c r="G21" s="152" t="s">
        <v>236</v>
      </c>
      <c r="H21" s="153" t="s">
        <v>237</v>
      </c>
      <c r="I21" s="154" t="s">
        <v>38</v>
      </c>
    </row>
    <row r="22" spans="1:11" s="155" customFormat="1" ht="19.5" thickTop="1" thickBot="1" x14ac:dyDescent="0.3">
      <c r="A22" s="156">
        <v>1</v>
      </c>
      <c r="B22" s="157"/>
      <c r="C22" s="158"/>
      <c r="D22" s="159" t="s">
        <v>141</v>
      </c>
      <c r="E22" s="160">
        <f>SUM(E23)</f>
        <v>0</v>
      </c>
      <c r="F22" s="160"/>
      <c r="G22" s="160"/>
      <c r="H22" s="161"/>
      <c r="I22" s="162" t="e">
        <f>ROUND(E22/$G$89,4)</f>
        <v>#DIV/0!</v>
      </c>
    </row>
    <row r="23" spans="1:11" s="155" customFormat="1" ht="18" x14ac:dyDescent="0.25">
      <c r="A23" s="163" t="s">
        <v>39</v>
      </c>
      <c r="B23" s="164"/>
      <c r="C23" s="165"/>
      <c r="D23" s="166" t="s">
        <v>141</v>
      </c>
      <c r="E23" s="167">
        <f>SUM(H24:H27)</f>
        <v>0</v>
      </c>
      <c r="F23" s="167"/>
      <c r="G23" s="167"/>
      <c r="H23" s="167"/>
      <c r="I23" s="168" t="e">
        <f>E23/$G$89</f>
        <v>#DIV/0!</v>
      </c>
    </row>
    <row r="24" spans="1:11" s="155" customFormat="1" ht="18" x14ac:dyDescent="0.25">
      <c r="A24" s="169" t="s">
        <v>267</v>
      </c>
      <c r="B24" s="170" t="s">
        <v>270</v>
      </c>
      <c r="C24" s="171" t="s">
        <v>168</v>
      </c>
      <c r="D24" s="172" t="s">
        <v>273</v>
      </c>
      <c r="E24" s="173" t="s">
        <v>148</v>
      </c>
      <c r="F24" s="174">
        <v>1</v>
      </c>
      <c r="G24" s="489"/>
      <c r="H24" s="175">
        <f t="shared" ref="H24:H26" si="0">ROUND(F24*G24,2)</f>
        <v>0</v>
      </c>
      <c r="I24" s="176" t="e">
        <f t="shared" ref="I24:I26" si="1">H24/$G$89</f>
        <v>#DIV/0!</v>
      </c>
    </row>
    <row r="25" spans="1:11" s="155" customFormat="1" ht="18" x14ac:dyDescent="0.25">
      <c r="A25" s="169" t="s">
        <v>268</v>
      </c>
      <c r="B25" s="170" t="s">
        <v>271</v>
      </c>
      <c r="C25" s="171" t="s">
        <v>168</v>
      </c>
      <c r="D25" s="172" t="s">
        <v>265</v>
      </c>
      <c r="E25" s="177" t="s">
        <v>148</v>
      </c>
      <c r="F25" s="178">
        <v>1</v>
      </c>
      <c r="G25" s="490"/>
      <c r="H25" s="175">
        <f t="shared" si="0"/>
        <v>0</v>
      </c>
      <c r="I25" s="176" t="e">
        <f t="shared" si="1"/>
        <v>#DIV/0!</v>
      </c>
    </row>
    <row r="26" spans="1:11" s="155" customFormat="1" ht="18" x14ac:dyDescent="0.25">
      <c r="A26" s="169" t="s">
        <v>269</v>
      </c>
      <c r="B26" s="170" t="s">
        <v>272</v>
      </c>
      <c r="C26" s="171" t="s">
        <v>168</v>
      </c>
      <c r="D26" s="172" t="s">
        <v>274</v>
      </c>
      <c r="E26" s="179" t="s">
        <v>148</v>
      </c>
      <c r="F26" s="180">
        <v>1</v>
      </c>
      <c r="G26" s="491"/>
      <c r="H26" s="181">
        <f t="shared" si="0"/>
        <v>0</v>
      </c>
      <c r="I26" s="176" t="e">
        <f t="shared" si="1"/>
        <v>#DIV/0!</v>
      </c>
    </row>
    <row r="27" spans="1:11" s="155" customFormat="1" ht="18.75" thickBot="1" x14ac:dyDescent="0.3">
      <c r="A27" s="182" t="s">
        <v>40</v>
      </c>
      <c r="B27" s="183" t="s">
        <v>131</v>
      </c>
      <c r="C27" s="183" t="s">
        <v>134</v>
      </c>
      <c r="D27" s="184" t="s">
        <v>132</v>
      </c>
      <c r="E27" s="185" t="s">
        <v>133</v>
      </c>
      <c r="F27" s="186">
        <v>3</v>
      </c>
      <c r="G27" s="492"/>
      <c r="H27" s="187">
        <f>ROUND(F27*G27,2)</f>
        <v>0</v>
      </c>
      <c r="I27" s="188" t="e">
        <f>H27/$G$89</f>
        <v>#DIV/0!</v>
      </c>
    </row>
    <row r="28" spans="1:11" s="155" customFormat="1" ht="18.75" thickBot="1" x14ac:dyDescent="0.3">
      <c r="A28" s="189">
        <v>2</v>
      </c>
      <c r="B28" s="158"/>
      <c r="C28" s="158"/>
      <c r="D28" s="159" t="s">
        <v>142</v>
      </c>
      <c r="E28" s="190">
        <f>SUM(E29)</f>
        <v>0</v>
      </c>
      <c r="F28" s="190"/>
      <c r="G28" s="160"/>
      <c r="H28" s="161"/>
      <c r="I28" s="162" t="e">
        <f>ROUND(E28/$G$89,4)</f>
        <v>#DIV/0!</v>
      </c>
    </row>
    <row r="29" spans="1:11" s="195" customFormat="1" ht="18" x14ac:dyDescent="0.25">
      <c r="A29" s="191" t="s">
        <v>41</v>
      </c>
      <c r="B29" s="192"/>
      <c r="C29" s="193"/>
      <c r="D29" s="166" t="s">
        <v>142</v>
      </c>
      <c r="E29" s="194">
        <f>SUM(H30:H31)</f>
        <v>0</v>
      </c>
      <c r="F29" s="194"/>
      <c r="G29" s="194"/>
      <c r="H29" s="167"/>
      <c r="I29" s="168" t="e">
        <f>E29/$G$89</f>
        <v>#DIV/0!</v>
      </c>
      <c r="K29" s="196"/>
    </row>
    <row r="30" spans="1:11" s="195" customFormat="1" ht="30" x14ac:dyDescent="0.25">
      <c r="A30" s="182" t="s">
        <v>42</v>
      </c>
      <c r="B30" s="197">
        <v>96360</v>
      </c>
      <c r="C30" s="171" t="s">
        <v>134</v>
      </c>
      <c r="D30" s="198" t="s">
        <v>135</v>
      </c>
      <c r="E30" s="199" t="s">
        <v>136</v>
      </c>
      <c r="F30" s="200">
        <v>164</v>
      </c>
      <c r="G30" s="493"/>
      <c r="H30" s="201">
        <f>ROUND(F30*G30,2)</f>
        <v>0</v>
      </c>
      <c r="I30" s="202" t="e">
        <f>H30/$G$89</f>
        <v>#DIV/0!</v>
      </c>
      <c r="K30" s="196"/>
    </row>
    <row r="31" spans="1:11" s="195" customFormat="1" ht="18.75" thickBot="1" x14ac:dyDescent="0.3">
      <c r="A31" s="182" t="s">
        <v>96</v>
      </c>
      <c r="B31" s="197">
        <v>96373</v>
      </c>
      <c r="C31" s="183" t="s">
        <v>134</v>
      </c>
      <c r="D31" s="203" t="s">
        <v>137</v>
      </c>
      <c r="E31" s="204" t="s">
        <v>138</v>
      </c>
      <c r="F31" s="205">
        <v>1</v>
      </c>
      <c r="G31" s="494"/>
      <c r="H31" s="206">
        <f>ROUND(F31*G31,2)</f>
        <v>0</v>
      </c>
      <c r="I31" s="207" t="e">
        <f>H31/$G$89</f>
        <v>#DIV/0!</v>
      </c>
      <c r="K31" s="196"/>
    </row>
    <row r="32" spans="1:11" ht="18.75" outlineLevel="1" thickBot="1" x14ac:dyDescent="0.3">
      <c r="A32" s="189">
        <v>3</v>
      </c>
      <c r="B32" s="208"/>
      <c r="C32" s="158"/>
      <c r="D32" s="159" t="s">
        <v>143</v>
      </c>
      <c r="E32" s="160">
        <f>SUM(E33)</f>
        <v>0</v>
      </c>
      <c r="F32" s="160"/>
      <c r="G32" s="160"/>
      <c r="H32" s="161"/>
      <c r="I32" s="162" t="e">
        <f>ROUND(E32/$G$89,4)</f>
        <v>#DIV/0!</v>
      </c>
      <c r="K32" s="196"/>
    </row>
    <row r="33" spans="1:11" ht="18" outlineLevel="1" x14ac:dyDescent="0.25">
      <c r="A33" s="191" t="s">
        <v>43</v>
      </c>
      <c r="B33" s="192"/>
      <c r="C33" s="193"/>
      <c r="D33" s="166" t="s">
        <v>144</v>
      </c>
      <c r="E33" s="194">
        <f>SUM(H34:H35)</f>
        <v>0</v>
      </c>
      <c r="F33" s="194"/>
      <c r="G33" s="194"/>
      <c r="H33" s="167"/>
      <c r="I33" s="168" t="e">
        <f>E33/$G$89</f>
        <v>#DIV/0!</v>
      </c>
      <c r="K33" s="196"/>
    </row>
    <row r="34" spans="1:11" ht="30" outlineLevel="1" x14ac:dyDescent="0.25">
      <c r="A34" s="182" t="s">
        <v>44</v>
      </c>
      <c r="B34" s="197">
        <v>88489</v>
      </c>
      <c r="C34" s="171" t="s">
        <v>134</v>
      </c>
      <c r="D34" s="198" t="s">
        <v>139</v>
      </c>
      <c r="E34" s="209" t="s">
        <v>136</v>
      </c>
      <c r="F34" s="210">
        <v>328</v>
      </c>
      <c r="G34" s="495"/>
      <c r="H34" s="175">
        <f t="shared" ref="H34:H35" si="2">ROUND(F34*G34,2)</f>
        <v>0</v>
      </c>
      <c r="I34" s="211" t="e">
        <f>H34/$G$89</f>
        <v>#DIV/0!</v>
      </c>
      <c r="K34" s="196"/>
    </row>
    <row r="35" spans="1:11" ht="18.75" outlineLevel="1" thickBot="1" x14ac:dyDescent="0.3">
      <c r="A35" s="182" t="s">
        <v>88</v>
      </c>
      <c r="B35" s="197">
        <v>88497</v>
      </c>
      <c r="C35" s="183" t="s">
        <v>134</v>
      </c>
      <c r="D35" s="203" t="s">
        <v>140</v>
      </c>
      <c r="E35" s="212" t="s">
        <v>136</v>
      </c>
      <c r="F35" s="205">
        <v>328</v>
      </c>
      <c r="G35" s="494"/>
      <c r="H35" s="187">
        <f t="shared" si="2"/>
        <v>0</v>
      </c>
      <c r="I35" s="213" t="e">
        <f>H35/$G$89</f>
        <v>#DIV/0!</v>
      </c>
      <c r="K35" s="196"/>
    </row>
    <row r="36" spans="1:11" ht="18.75" outlineLevel="1" thickBot="1" x14ac:dyDescent="0.3">
      <c r="A36" s="189">
        <v>4</v>
      </c>
      <c r="B36" s="208"/>
      <c r="C36" s="158"/>
      <c r="D36" s="159" t="s">
        <v>145</v>
      </c>
      <c r="E36" s="160">
        <f>SUM(E37)</f>
        <v>0</v>
      </c>
      <c r="F36" s="160"/>
      <c r="G36" s="160"/>
      <c r="H36" s="161"/>
      <c r="I36" s="162" t="e">
        <f>ROUND(E36/$G$89,4)</f>
        <v>#DIV/0!</v>
      </c>
      <c r="K36" s="196"/>
    </row>
    <row r="37" spans="1:11" s="195" customFormat="1" ht="18" outlineLevel="1" x14ac:dyDescent="0.25">
      <c r="A37" s="191" t="s">
        <v>47</v>
      </c>
      <c r="B37" s="192"/>
      <c r="C37" s="193"/>
      <c r="D37" s="166" t="s">
        <v>146</v>
      </c>
      <c r="E37" s="194">
        <f>SUM(H38:H39)</f>
        <v>0</v>
      </c>
      <c r="F37" s="194"/>
      <c r="G37" s="194"/>
      <c r="H37" s="167"/>
      <c r="I37" s="168" t="e">
        <f>E37/$G$89</f>
        <v>#DIV/0!</v>
      </c>
      <c r="K37" s="196"/>
    </row>
    <row r="38" spans="1:11" s="195" customFormat="1" ht="45" outlineLevel="1" x14ac:dyDescent="0.25">
      <c r="A38" s="169" t="s">
        <v>48</v>
      </c>
      <c r="B38" s="170">
        <v>90844</v>
      </c>
      <c r="C38" s="171" t="s">
        <v>134</v>
      </c>
      <c r="D38" s="198" t="s">
        <v>147</v>
      </c>
      <c r="E38" s="173" t="s">
        <v>148</v>
      </c>
      <c r="F38" s="174">
        <v>3</v>
      </c>
      <c r="G38" s="489"/>
      <c r="H38" s="201">
        <f>ROUND(F38*G38,2)</f>
        <v>0</v>
      </c>
      <c r="I38" s="176" t="e">
        <f>H38/$G$89</f>
        <v>#DIV/0!</v>
      </c>
      <c r="K38" s="196"/>
    </row>
    <row r="39" spans="1:11" s="195" customFormat="1" ht="30.75" outlineLevel="1" thickBot="1" x14ac:dyDescent="0.3">
      <c r="A39" s="169" t="s">
        <v>89</v>
      </c>
      <c r="B39" s="170">
        <v>102219</v>
      </c>
      <c r="C39" s="183" t="s">
        <v>134</v>
      </c>
      <c r="D39" s="203" t="s">
        <v>149</v>
      </c>
      <c r="E39" s="214" t="s">
        <v>136</v>
      </c>
      <c r="F39" s="186">
        <v>15</v>
      </c>
      <c r="G39" s="492"/>
      <c r="H39" s="187">
        <f t="shared" ref="H39:H45" si="3">ROUND(F39*G39,2)</f>
        <v>0</v>
      </c>
      <c r="I39" s="188" t="e">
        <f>H39/$G$89</f>
        <v>#DIV/0!</v>
      </c>
      <c r="K39" s="196"/>
    </row>
    <row r="40" spans="1:11" s="195" customFormat="1" ht="18.75" outlineLevel="1" thickBot="1" x14ac:dyDescent="0.3">
      <c r="A40" s="189">
        <v>5</v>
      </c>
      <c r="B40" s="208"/>
      <c r="C40" s="158"/>
      <c r="D40" s="159" t="s">
        <v>169</v>
      </c>
      <c r="E40" s="160">
        <f>SUM(E41)</f>
        <v>0</v>
      </c>
      <c r="F40" s="160"/>
      <c r="G40" s="160"/>
      <c r="H40" s="161"/>
      <c r="I40" s="162" t="e">
        <f>ROUND(E40/$G$89,4)</f>
        <v>#DIV/0!</v>
      </c>
      <c r="K40" s="196"/>
    </row>
    <row r="41" spans="1:11" s="195" customFormat="1" ht="18" outlineLevel="1" x14ac:dyDescent="0.25">
      <c r="A41" s="191" t="s">
        <v>83</v>
      </c>
      <c r="B41" s="192"/>
      <c r="C41" s="193"/>
      <c r="D41" s="166" t="s">
        <v>170</v>
      </c>
      <c r="E41" s="194">
        <f>SUM(H42:H49)</f>
        <v>0</v>
      </c>
      <c r="F41" s="194"/>
      <c r="G41" s="194"/>
      <c r="H41" s="167"/>
      <c r="I41" s="168" t="e">
        <f>E41/$G$89</f>
        <v>#DIV/0!</v>
      </c>
      <c r="K41" s="196"/>
    </row>
    <row r="42" spans="1:11" s="195" customFormat="1" ht="18" outlineLevel="1" x14ac:dyDescent="0.25">
      <c r="A42" s="169" t="s">
        <v>90</v>
      </c>
      <c r="B42" s="170" t="s">
        <v>151</v>
      </c>
      <c r="C42" s="171" t="s">
        <v>168</v>
      </c>
      <c r="D42" s="198" t="s">
        <v>159</v>
      </c>
      <c r="E42" s="173" t="s">
        <v>136</v>
      </c>
      <c r="F42" s="174">
        <v>108</v>
      </c>
      <c r="G42" s="489"/>
      <c r="H42" s="175">
        <f t="shared" si="3"/>
        <v>0</v>
      </c>
      <c r="I42" s="176" t="e">
        <f t="shared" ref="I42:I49" si="4">H42/$G$89</f>
        <v>#DIV/0!</v>
      </c>
      <c r="K42" s="196"/>
    </row>
    <row r="43" spans="1:11" s="195" customFormat="1" ht="18" outlineLevel="1" x14ac:dyDescent="0.25">
      <c r="A43" s="169" t="s">
        <v>91</v>
      </c>
      <c r="B43" s="170" t="s">
        <v>152</v>
      </c>
      <c r="C43" s="171" t="s">
        <v>168</v>
      </c>
      <c r="D43" s="198" t="s">
        <v>160</v>
      </c>
      <c r="E43" s="173" t="s">
        <v>136</v>
      </c>
      <c r="F43" s="174">
        <v>81</v>
      </c>
      <c r="G43" s="489"/>
      <c r="H43" s="175">
        <f t="shared" si="3"/>
        <v>0</v>
      </c>
      <c r="I43" s="176" t="e">
        <f t="shared" si="4"/>
        <v>#DIV/0!</v>
      </c>
      <c r="K43" s="196"/>
    </row>
    <row r="44" spans="1:11" s="195" customFormat="1" ht="18" outlineLevel="1" x14ac:dyDescent="0.25">
      <c r="A44" s="169" t="s">
        <v>92</v>
      </c>
      <c r="B44" s="170" t="s">
        <v>153</v>
      </c>
      <c r="C44" s="171" t="s">
        <v>168</v>
      </c>
      <c r="D44" s="198" t="s">
        <v>161</v>
      </c>
      <c r="E44" s="177" t="s">
        <v>136</v>
      </c>
      <c r="F44" s="178">
        <v>27</v>
      </c>
      <c r="G44" s="490"/>
      <c r="H44" s="175">
        <f t="shared" si="3"/>
        <v>0</v>
      </c>
      <c r="I44" s="176" t="e">
        <f t="shared" si="4"/>
        <v>#DIV/0!</v>
      </c>
      <c r="K44" s="196"/>
    </row>
    <row r="45" spans="1:11" s="195" customFormat="1" ht="18" outlineLevel="1" x14ac:dyDescent="0.25">
      <c r="A45" s="169" t="s">
        <v>150</v>
      </c>
      <c r="B45" s="170" t="s">
        <v>154</v>
      </c>
      <c r="C45" s="171" t="s">
        <v>168</v>
      </c>
      <c r="D45" s="198" t="s">
        <v>162</v>
      </c>
      <c r="E45" s="179" t="s">
        <v>148</v>
      </c>
      <c r="F45" s="180">
        <v>10</v>
      </c>
      <c r="G45" s="491"/>
      <c r="H45" s="175">
        <f t="shared" si="3"/>
        <v>0</v>
      </c>
      <c r="I45" s="176" t="e">
        <f t="shared" si="4"/>
        <v>#DIV/0!</v>
      </c>
      <c r="K45" s="196"/>
    </row>
    <row r="46" spans="1:11" s="195" customFormat="1" ht="18" outlineLevel="1" x14ac:dyDescent="0.25">
      <c r="A46" s="169" t="s">
        <v>42</v>
      </c>
      <c r="B46" s="170" t="s">
        <v>155</v>
      </c>
      <c r="C46" s="171" t="s">
        <v>168</v>
      </c>
      <c r="D46" s="198" t="s">
        <v>163</v>
      </c>
      <c r="E46" s="173" t="s">
        <v>148</v>
      </c>
      <c r="F46" s="174">
        <v>10</v>
      </c>
      <c r="G46" s="496"/>
      <c r="H46" s="181">
        <f>ROUND(F46*G46,2)</f>
        <v>0</v>
      </c>
      <c r="I46" s="176" t="e">
        <f t="shared" si="4"/>
        <v>#DIV/0!</v>
      </c>
      <c r="K46" s="196"/>
    </row>
    <row r="47" spans="1:11" s="195" customFormat="1" ht="18" outlineLevel="1" x14ac:dyDescent="0.25">
      <c r="A47" s="169" t="s">
        <v>96</v>
      </c>
      <c r="B47" s="170" t="s">
        <v>156</v>
      </c>
      <c r="C47" s="171" t="s">
        <v>168</v>
      </c>
      <c r="D47" s="198" t="s">
        <v>164</v>
      </c>
      <c r="E47" s="173" t="s">
        <v>148</v>
      </c>
      <c r="F47" s="174">
        <v>10</v>
      </c>
      <c r="G47" s="489"/>
      <c r="H47" s="175">
        <f t="shared" ref="H47:H49" si="5">ROUND(F47*G47,2)</f>
        <v>0</v>
      </c>
      <c r="I47" s="176" t="e">
        <f t="shared" si="4"/>
        <v>#DIV/0!</v>
      </c>
      <c r="K47" s="196"/>
    </row>
    <row r="48" spans="1:11" s="195" customFormat="1" ht="18" outlineLevel="1" x14ac:dyDescent="0.25">
      <c r="A48" s="169" t="s">
        <v>103</v>
      </c>
      <c r="B48" s="170" t="s">
        <v>157</v>
      </c>
      <c r="C48" s="171" t="s">
        <v>168</v>
      </c>
      <c r="D48" s="198" t="s">
        <v>165</v>
      </c>
      <c r="E48" s="173" t="s">
        <v>166</v>
      </c>
      <c r="F48" s="174">
        <v>120</v>
      </c>
      <c r="G48" s="489"/>
      <c r="H48" s="215">
        <f t="shared" si="5"/>
        <v>0</v>
      </c>
      <c r="I48" s="176" t="e">
        <f t="shared" si="4"/>
        <v>#DIV/0!</v>
      </c>
      <c r="K48" s="196"/>
    </row>
    <row r="49" spans="1:11" s="195" customFormat="1" ht="18.75" outlineLevel="1" thickBot="1" x14ac:dyDescent="0.3">
      <c r="A49" s="169" t="s">
        <v>104</v>
      </c>
      <c r="B49" s="170" t="s">
        <v>158</v>
      </c>
      <c r="C49" s="183" t="s">
        <v>168</v>
      </c>
      <c r="D49" s="216" t="s">
        <v>167</v>
      </c>
      <c r="E49" s="214" t="s">
        <v>136</v>
      </c>
      <c r="F49" s="186">
        <v>10</v>
      </c>
      <c r="G49" s="492"/>
      <c r="H49" s="187">
        <f t="shared" si="5"/>
        <v>0</v>
      </c>
      <c r="I49" s="188" t="e">
        <f t="shared" si="4"/>
        <v>#DIV/0!</v>
      </c>
      <c r="K49" s="196"/>
    </row>
    <row r="50" spans="1:11" s="195" customFormat="1" ht="18.75" outlineLevel="1" thickBot="1" x14ac:dyDescent="0.3">
      <c r="A50" s="189">
        <v>6</v>
      </c>
      <c r="B50" s="208"/>
      <c r="C50" s="158"/>
      <c r="D50" s="217" t="s">
        <v>187</v>
      </c>
      <c r="E50" s="160">
        <f>SUM(E51,E64,E78)</f>
        <v>0</v>
      </c>
      <c r="F50" s="160"/>
      <c r="G50" s="160"/>
      <c r="H50" s="161"/>
      <c r="I50" s="162" t="e">
        <f>ROUND(E50/$G$89,4)</f>
        <v>#DIV/0!</v>
      </c>
      <c r="K50" s="196"/>
    </row>
    <row r="51" spans="1:11" s="195" customFormat="1" ht="18" outlineLevel="1" x14ac:dyDescent="0.25">
      <c r="A51" s="191" t="s">
        <v>171</v>
      </c>
      <c r="B51" s="192"/>
      <c r="C51" s="193"/>
      <c r="D51" s="166" t="s">
        <v>188</v>
      </c>
      <c r="E51" s="194">
        <f>SUM(H52:H63)</f>
        <v>0</v>
      </c>
      <c r="F51" s="194"/>
      <c r="G51" s="194"/>
      <c r="H51" s="167"/>
      <c r="I51" s="168" t="e">
        <f>E51/$G$89</f>
        <v>#DIV/0!</v>
      </c>
      <c r="K51" s="196"/>
    </row>
    <row r="52" spans="1:11" ht="30" outlineLevel="1" x14ac:dyDescent="0.25">
      <c r="A52" s="182" t="s">
        <v>97</v>
      </c>
      <c r="B52" s="218">
        <v>91927</v>
      </c>
      <c r="C52" s="219" t="s">
        <v>134</v>
      </c>
      <c r="D52" s="220" t="s">
        <v>174</v>
      </c>
      <c r="E52" s="221" t="s">
        <v>138</v>
      </c>
      <c r="F52" s="222">
        <v>2100</v>
      </c>
      <c r="G52" s="497"/>
      <c r="H52" s="223">
        <f>ROUND(F52*G52,2)</f>
        <v>0</v>
      </c>
      <c r="I52" s="224" t="e">
        <f t="shared" ref="I52:I63" si="6">H52/$G$89</f>
        <v>#DIV/0!</v>
      </c>
      <c r="K52" s="196"/>
    </row>
    <row r="53" spans="1:11" ht="30" outlineLevel="1" x14ac:dyDescent="0.25">
      <c r="A53" s="182" t="s">
        <v>98</v>
      </c>
      <c r="B53" s="218">
        <v>95751</v>
      </c>
      <c r="C53" s="219" t="s">
        <v>134</v>
      </c>
      <c r="D53" s="220" t="s">
        <v>175</v>
      </c>
      <c r="E53" s="221" t="s">
        <v>138</v>
      </c>
      <c r="F53" s="222">
        <v>200</v>
      </c>
      <c r="G53" s="497"/>
      <c r="H53" s="175">
        <f t="shared" ref="H53:H77" si="7">ROUND(F53*G53,2)</f>
        <v>0</v>
      </c>
      <c r="I53" s="224" t="e">
        <f t="shared" si="6"/>
        <v>#DIV/0!</v>
      </c>
      <c r="K53" s="196"/>
    </row>
    <row r="54" spans="1:11" ht="30" outlineLevel="1" x14ac:dyDescent="0.25">
      <c r="A54" s="182" t="s">
        <v>99</v>
      </c>
      <c r="B54" s="218">
        <v>92004</v>
      </c>
      <c r="C54" s="219" t="s">
        <v>134</v>
      </c>
      <c r="D54" s="220" t="s">
        <v>176</v>
      </c>
      <c r="E54" s="221" t="s">
        <v>148</v>
      </c>
      <c r="F54" s="222">
        <v>40</v>
      </c>
      <c r="G54" s="497"/>
      <c r="H54" s="215">
        <f t="shared" si="7"/>
        <v>0</v>
      </c>
      <c r="I54" s="224" t="e">
        <f t="shared" si="6"/>
        <v>#DIV/0!</v>
      </c>
      <c r="K54" s="196"/>
    </row>
    <row r="55" spans="1:11" ht="30" outlineLevel="1" x14ac:dyDescent="0.25">
      <c r="A55" s="182" t="s">
        <v>100</v>
      </c>
      <c r="B55" s="218">
        <v>91994</v>
      </c>
      <c r="C55" s="219" t="s">
        <v>134</v>
      </c>
      <c r="D55" s="220" t="s">
        <v>177</v>
      </c>
      <c r="E55" s="221" t="s">
        <v>148</v>
      </c>
      <c r="F55" s="222">
        <v>152</v>
      </c>
      <c r="G55" s="497"/>
      <c r="H55" s="225">
        <f t="shared" si="7"/>
        <v>0</v>
      </c>
      <c r="I55" s="224" t="e">
        <f t="shared" si="6"/>
        <v>#DIV/0!</v>
      </c>
      <c r="K55" s="196"/>
    </row>
    <row r="56" spans="1:11" ht="30" outlineLevel="1" x14ac:dyDescent="0.25">
      <c r="A56" s="182" t="s">
        <v>105</v>
      </c>
      <c r="B56" s="218">
        <v>95797</v>
      </c>
      <c r="C56" s="219" t="s">
        <v>134</v>
      </c>
      <c r="D56" s="220" t="s">
        <v>178</v>
      </c>
      <c r="E56" s="221" t="s">
        <v>148</v>
      </c>
      <c r="F56" s="222">
        <v>2</v>
      </c>
      <c r="G56" s="497"/>
      <c r="H56" s="225">
        <f t="shared" si="7"/>
        <v>0</v>
      </c>
      <c r="I56" s="224" t="e">
        <f t="shared" si="6"/>
        <v>#DIV/0!</v>
      </c>
      <c r="K56" s="196"/>
    </row>
    <row r="57" spans="1:11" ht="30" outlineLevel="1" x14ac:dyDescent="0.25">
      <c r="A57" s="182" t="s">
        <v>106</v>
      </c>
      <c r="B57" s="218">
        <v>95791</v>
      </c>
      <c r="C57" s="219" t="s">
        <v>134</v>
      </c>
      <c r="D57" s="220" t="s">
        <v>179</v>
      </c>
      <c r="E57" s="221" t="s">
        <v>148</v>
      </c>
      <c r="F57" s="222">
        <v>14</v>
      </c>
      <c r="G57" s="498"/>
      <c r="H57" s="175">
        <f t="shared" si="7"/>
        <v>0</v>
      </c>
      <c r="I57" s="224" t="e">
        <f t="shared" si="6"/>
        <v>#DIV/0!</v>
      </c>
      <c r="K57" s="196"/>
    </row>
    <row r="58" spans="1:11" ht="30" outlineLevel="1" x14ac:dyDescent="0.25">
      <c r="A58" s="182" t="s">
        <v>107</v>
      </c>
      <c r="B58" s="227">
        <v>95785</v>
      </c>
      <c r="C58" s="228" t="s">
        <v>134</v>
      </c>
      <c r="D58" s="229" t="s">
        <v>180</v>
      </c>
      <c r="E58" s="230" t="s">
        <v>148</v>
      </c>
      <c r="F58" s="231">
        <v>22</v>
      </c>
      <c r="G58" s="499"/>
      <c r="H58" s="215">
        <f t="shared" si="7"/>
        <v>0</v>
      </c>
      <c r="I58" s="224" t="e">
        <f t="shared" si="6"/>
        <v>#DIV/0!</v>
      </c>
      <c r="K58" s="196"/>
    </row>
    <row r="59" spans="1:11" ht="30" outlineLevel="1" x14ac:dyDescent="0.25">
      <c r="A59" s="232" t="s">
        <v>108</v>
      </c>
      <c r="B59" s="233">
        <v>95803</v>
      </c>
      <c r="C59" s="234" t="s">
        <v>134</v>
      </c>
      <c r="D59" s="235" t="s">
        <v>181</v>
      </c>
      <c r="E59" s="236" t="s">
        <v>148</v>
      </c>
      <c r="F59" s="237">
        <v>6</v>
      </c>
      <c r="G59" s="500"/>
      <c r="H59" s="175">
        <f t="shared" si="7"/>
        <v>0</v>
      </c>
      <c r="I59" s="224" t="e">
        <f t="shared" si="6"/>
        <v>#DIV/0!</v>
      </c>
      <c r="K59" s="196"/>
    </row>
    <row r="60" spans="1:11" ht="18" outlineLevel="1" x14ac:dyDescent="0.25">
      <c r="A60" s="182" t="s">
        <v>109</v>
      </c>
      <c r="B60" s="233" t="s">
        <v>172</v>
      </c>
      <c r="C60" s="234" t="s">
        <v>168</v>
      </c>
      <c r="D60" s="235" t="s">
        <v>182</v>
      </c>
      <c r="E60" s="236" t="s">
        <v>183</v>
      </c>
      <c r="F60" s="237">
        <v>40</v>
      </c>
      <c r="G60" s="500"/>
      <c r="H60" s="181">
        <f t="shared" si="7"/>
        <v>0</v>
      </c>
      <c r="I60" s="224" t="e">
        <f t="shared" si="6"/>
        <v>#DIV/0!</v>
      </c>
      <c r="K60" s="196"/>
    </row>
    <row r="61" spans="1:11" ht="30" outlineLevel="1" x14ac:dyDescent="0.25">
      <c r="A61" s="182" t="s">
        <v>110</v>
      </c>
      <c r="B61" s="238">
        <v>91834</v>
      </c>
      <c r="C61" s="239" t="s">
        <v>134</v>
      </c>
      <c r="D61" s="240" t="s">
        <v>184</v>
      </c>
      <c r="E61" s="241" t="s">
        <v>138</v>
      </c>
      <c r="F61" s="242">
        <v>215</v>
      </c>
      <c r="G61" s="501"/>
      <c r="H61" s="181">
        <f t="shared" si="7"/>
        <v>0</v>
      </c>
      <c r="I61" s="224" t="e">
        <f t="shared" si="6"/>
        <v>#DIV/0!</v>
      </c>
      <c r="K61" s="196"/>
    </row>
    <row r="62" spans="1:11" ht="30" outlineLevel="1" x14ac:dyDescent="0.25">
      <c r="A62" s="182" t="s">
        <v>111</v>
      </c>
      <c r="B62" s="243">
        <v>91953</v>
      </c>
      <c r="C62" s="244" t="s">
        <v>134</v>
      </c>
      <c r="D62" s="245" t="s">
        <v>185</v>
      </c>
      <c r="E62" s="241" t="s">
        <v>148</v>
      </c>
      <c r="F62" s="246">
        <v>3</v>
      </c>
      <c r="G62" s="501"/>
      <c r="H62" s="181">
        <f t="shared" si="7"/>
        <v>0</v>
      </c>
      <c r="I62" s="224" t="e">
        <f t="shared" si="6"/>
        <v>#DIV/0!</v>
      </c>
      <c r="K62" s="196"/>
    </row>
    <row r="63" spans="1:11" ht="18" outlineLevel="1" x14ac:dyDescent="0.25">
      <c r="A63" s="182" t="s">
        <v>114</v>
      </c>
      <c r="B63" s="247" t="s">
        <v>173</v>
      </c>
      <c r="C63" s="248" t="s">
        <v>168</v>
      </c>
      <c r="D63" s="249" t="s">
        <v>186</v>
      </c>
      <c r="E63" s="250" t="s">
        <v>138</v>
      </c>
      <c r="F63" s="251">
        <v>15</v>
      </c>
      <c r="G63" s="502"/>
      <c r="H63" s="252">
        <f t="shared" si="7"/>
        <v>0</v>
      </c>
      <c r="I63" s="224" t="e">
        <f t="shared" si="6"/>
        <v>#DIV/0!</v>
      </c>
      <c r="K63" s="196"/>
    </row>
    <row r="64" spans="1:11" ht="18" outlineLevel="1" x14ac:dyDescent="0.25">
      <c r="A64" s="253" t="s">
        <v>215</v>
      </c>
      <c r="B64" s="254"/>
      <c r="C64" s="255"/>
      <c r="D64" s="256" t="s">
        <v>189</v>
      </c>
      <c r="E64" s="194">
        <f>SUM(H65:H77)</f>
        <v>0</v>
      </c>
      <c r="F64" s="194"/>
      <c r="G64" s="257"/>
      <c r="H64" s="257"/>
      <c r="I64" s="168" t="e">
        <f>E64/$G$89</f>
        <v>#DIV/0!</v>
      </c>
      <c r="K64" s="196"/>
    </row>
    <row r="65" spans="1:11" ht="18" outlineLevel="1" x14ac:dyDescent="0.25">
      <c r="A65" s="258" t="s">
        <v>115</v>
      </c>
      <c r="B65" s="259" t="s">
        <v>190</v>
      </c>
      <c r="C65" s="260" t="s">
        <v>168</v>
      </c>
      <c r="D65" s="261" t="s">
        <v>202</v>
      </c>
      <c r="E65" s="262" t="s">
        <v>183</v>
      </c>
      <c r="F65" s="263">
        <v>5</v>
      </c>
      <c r="G65" s="503"/>
      <c r="H65" s="225">
        <f t="shared" si="7"/>
        <v>0</v>
      </c>
      <c r="I65" s="264" t="e">
        <f t="shared" ref="I65:I77" si="8">H65/$G$89</f>
        <v>#DIV/0!</v>
      </c>
      <c r="K65" s="196"/>
    </row>
    <row r="66" spans="1:11" ht="18" outlineLevel="1" x14ac:dyDescent="0.25">
      <c r="A66" s="265" t="s">
        <v>116</v>
      </c>
      <c r="B66" s="266" t="s">
        <v>191</v>
      </c>
      <c r="C66" s="267" t="s">
        <v>168</v>
      </c>
      <c r="D66" s="268" t="s">
        <v>203</v>
      </c>
      <c r="E66" s="269" t="s">
        <v>183</v>
      </c>
      <c r="F66" s="270">
        <v>3</v>
      </c>
      <c r="G66" s="504"/>
      <c r="H66" s="175">
        <f t="shared" si="7"/>
        <v>0</v>
      </c>
      <c r="I66" s="271" t="e">
        <f t="shared" si="8"/>
        <v>#DIV/0!</v>
      </c>
      <c r="K66" s="196"/>
    </row>
    <row r="67" spans="1:11" ht="18" outlineLevel="1" x14ac:dyDescent="0.25">
      <c r="A67" s="272" t="s">
        <v>117</v>
      </c>
      <c r="B67" s="273" t="s">
        <v>192</v>
      </c>
      <c r="C67" s="274" t="s">
        <v>168</v>
      </c>
      <c r="D67" s="275" t="s">
        <v>204</v>
      </c>
      <c r="E67" s="276" t="s">
        <v>183</v>
      </c>
      <c r="F67" s="277">
        <v>2</v>
      </c>
      <c r="G67" s="503"/>
      <c r="H67" s="215">
        <f t="shared" si="7"/>
        <v>0</v>
      </c>
      <c r="I67" s="278" t="e">
        <f t="shared" si="8"/>
        <v>#DIV/0!</v>
      </c>
      <c r="K67" s="196"/>
    </row>
    <row r="68" spans="1:11" ht="30" outlineLevel="1" x14ac:dyDescent="0.25">
      <c r="A68" s="265" t="s">
        <v>118</v>
      </c>
      <c r="B68" s="266">
        <v>103245</v>
      </c>
      <c r="C68" s="267" t="s">
        <v>134</v>
      </c>
      <c r="D68" s="268" t="s">
        <v>205</v>
      </c>
      <c r="E68" s="269" t="s">
        <v>148</v>
      </c>
      <c r="F68" s="270">
        <v>1</v>
      </c>
      <c r="G68" s="504"/>
      <c r="H68" s="175">
        <f t="shared" si="7"/>
        <v>0</v>
      </c>
      <c r="I68" s="271" t="e">
        <f t="shared" si="8"/>
        <v>#DIV/0!</v>
      </c>
      <c r="K68" s="196"/>
    </row>
    <row r="69" spans="1:11" ht="18" outlineLevel="1" x14ac:dyDescent="0.25">
      <c r="A69" s="272" t="s">
        <v>119</v>
      </c>
      <c r="B69" s="273" t="s">
        <v>193</v>
      </c>
      <c r="C69" s="274" t="s">
        <v>168</v>
      </c>
      <c r="D69" s="275" t="s">
        <v>206</v>
      </c>
      <c r="E69" s="276" t="s">
        <v>183</v>
      </c>
      <c r="F69" s="277">
        <v>2</v>
      </c>
      <c r="G69" s="503"/>
      <c r="H69" s="215">
        <f t="shared" si="7"/>
        <v>0</v>
      </c>
      <c r="I69" s="278" t="e">
        <f t="shared" si="8"/>
        <v>#DIV/0!</v>
      </c>
      <c r="K69" s="196"/>
    </row>
    <row r="70" spans="1:11" ht="18" outlineLevel="1" x14ac:dyDescent="0.25">
      <c r="A70" s="265" t="s">
        <v>120</v>
      </c>
      <c r="B70" s="266" t="s">
        <v>194</v>
      </c>
      <c r="C70" s="267" t="s">
        <v>168</v>
      </c>
      <c r="D70" s="268" t="s">
        <v>207</v>
      </c>
      <c r="E70" s="269" t="s">
        <v>183</v>
      </c>
      <c r="F70" s="270">
        <v>2</v>
      </c>
      <c r="G70" s="504"/>
      <c r="H70" s="175">
        <f t="shared" si="7"/>
        <v>0</v>
      </c>
      <c r="I70" s="271" t="e">
        <f t="shared" si="8"/>
        <v>#DIV/0!</v>
      </c>
      <c r="K70" s="196"/>
    </row>
    <row r="71" spans="1:11" ht="18" outlineLevel="1" x14ac:dyDescent="0.25">
      <c r="A71" s="279" t="s">
        <v>121</v>
      </c>
      <c r="B71" s="280" t="s">
        <v>195</v>
      </c>
      <c r="C71" s="281" t="s">
        <v>168</v>
      </c>
      <c r="D71" s="282" t="s">
        <v>208</v>
      </c>
      <c r="E71" s="283" t="s">
        <v>138</v>
      </c>
      <c r="F71" s="284">
        <v>25</v>
      </c>
      <c r="G71" s="505"/>
      <c r="H71" s="285">
        <f t="shared" si="7"/>
        <v>0</v>
      </c>
      <c r="I71" s="286" t="e">
        <f t="shared" si="8"/>
        <v>#DIV/0!</v>
      </c>
      <c r="K71" s="196"/>
    </row>
    <row r="72" spans="1:11" ht="18" outlineLevel="1" x14ac:dyDescent="0.25">
      <c r="A72" s="258" t="s">
        <v>122</v>
      </c>
      <c r="B72" s="287" t="s">
        <v>196</v>
      </c>
      <c r="C72" s="260" t="s">
        <v>168</v>
      </c>
      <c r="D72" s="261" t="s">
        <v>209</v>
      </c>
      <c r="E72" s="262" t="s">
        <v>138</v>
      </c>
      <c r="F72" s="263">
        <v>30</v>
      </c>
      <c r="G72" s="506"/>
      <c r="H72" s="288">
        <f t="shared" si="7"/>
        <v>0</v>
      </c>
      <c r="I72" s="286" t="e">
        <f t="shared" si="8"/>
        <v>#DIV/0!</v>
      </c>
      <c r="K72" s="196"/>
    </row>
    <row r="73" spans="1:11" ht="18" outlineLevel="1" x14ac:dyDescent="0.25">
      <c r="A73" s="265" t="s">
        <v>123</v>
      </c>
      <c r="B73" s="289" t="s">
        <v>197</v>
      </c>
      <c r="C73" s="267" t="s">
        <v>168</v>
      </c>
      <c r="D73" s="268" t="s">
        <v>210</v>
      </c>
      <c r="E73" s="269" t="s">
        <v>138</v>
      </c>
      <c r="F73" s="270">
        <v>10</v>
      </c>
      <c r="G73" s="507"/>
      <c r="H73" s="290">
        <f t="shared" si="7"/>
        <v>0</v>
      </c>
      <c r="I73" s="286" t="e">
        <f t="shared" si="8"/>
        <v>#DIV/0!</v>
      </c>
      <c r="K73" s="196"/>
    </row>
    <row r="74" spans="1:11" ht="18" outlineLevel="1" x14ac:dyDescent="0.25">
      <c r="A74" s="291" t="s">
        <v>124</v>
      </c>
      <c r="B74" s="292" t="s">
        <v>198</v>
      </c>
      <c r="C74" s="293" t="s">
        <v>168</v>
      </c>
      <c r="D74" s="294" t="s">
        <v>211</v>
      </c>
      <c r="E74" s="295" t="s">
        <v>138</v>
      </c>
      <c r="F74" s="296">
        <v>30</v>
      </c>
      <c r="G74" s="508"/>
      <c r="H74" s="290">
        <f t="shared" si="7"/>
        <v>0</v>
      </c>
      <c r="I74" s="286" t="e">
        <f t="shared" si="8"/>
        <v>#DIV/0!</v>
      </c>
      <c r="K74" s="196"/>
    </row>
    <row r="75" spans="1:11" ht="18" outlineLevel="1" x14ac:dyDescent="0.25">
      <c r="A75" s="272" t="s">
        <v>125</v>
      </c>
      <c r="B75" s="297" t="s">
        <v>199</v>
      </c>
      <c r="C75" s="274" t="s">
        <v>168</v>
      </c>
      <c r="D75" s="275" t="s">
        <v>212</v>
      </c>
      <c r="E75" s="276" t="s">
        <v>138</v>
      </c>
      <c r="F75" s="277">
        <v>1000</v>
      </c>
      <c r="G75" s="509"/>
      <c r="H75" s="215">
        <f t="shared" si="7"/>
        <v>0</v>
      </c>
      <c r="I75" s="286" t="e">
        <f t="shared" si="8"/>
        <v>#DIV/0!</v>
      </c>
      <c r="K75" s="196"/>
    </row>
    <row r="76" spans="1:11" ht="18" outlineLevel="1" x14ac:dyDescent="0.25">
      <c r="A76" s="265" t="s">
        <v>126</v>
      </c>
      <c r="B76" s="289" t="s">
        <v>200</v>
      </c>
      <c r="C76" s="267" t="s">
        <v>168</v>
      </c>
      <c r="D76" s="268" t="s">
        <v>213</v>
      </c>
      <c r="E76" s="269" t="s">
        <v>183</v>
      </c>
      <c r="F76" s="270">
        <v>11</v>
      </c>
      <c r="G76" s="507"/>
      <c r="H76" s="290">
        <f t="shared" si="7"/>
        <v>0</v>
      </c>
      <c r="I76" s="286" t="e">
        <f t="shared" si="8"/>
        <v>#DIV/0!</v>
      </c>
      <c r="K76" s="196"/>
    </row>
    <row r="77" spans="1:11" ht="18" outlineLevel="1" x14ac:dyDescent="0.25">
      <c r="A77" s="298" t="s">
        <v>127</v>
      </c>
      <c r="B77" s="299" t="s">
        <v>201</v>
      </c>
      <c r="C77" s="300" t="s">
        <v>168</v>
      </c>
      <c r="D77" s="268" t="s">
        <v>214</v>
      </c>
      <c r="E77" s="269" t="s">
        <v>148</v>
      </c>
      <c r="F77" s="270">
        <v>11</v>
      </c>
      <c r="G77" s="507"/>
      <c r="H77" s="215">
        <f t="shared" si="7"/>
        <v>0</v>
      </c>
      <c r="I77" s="286" t="e">
        <f t="shared" si="8"/>
        <v>#DIV/0!</v>
      </c>
      <c r="K77" s="196"/>
    </row>
    <row r="78" spans="1:11" ht="18" outlineLevel="1" x14ac:dyDescent="0.25">
      <c r="A78" s="253" t="s">
        <v>216</v>
      </c>
      <c r="B78" s="254"/>
      <c r="C78" s="255"/>
      <c r="D78" s="256" t="s">
        <v>217</v>
      </c>
      <c r="E78" s="167">
        <f>SUM(H79:H83)</f>
        <v>0</v>
      </c>
      <c r="F78" s="167"/>
      <c r="G78" s="167"/>
      <c r="H78" s="167"/>
      <c r="I78" s="168" t="e">
        <f>E78/$G$89</f>
        <v>#DIV/0!</v>
      </c>
      <c r="K78" s="196"/>
    </row>
    <row r="79" spans="1:11" ht="18" outlineLevel="1" x14ac:dyDescent="0.25">
      <c r="A79" s="182" t="s">
        <v>44</v>
      </c>
      <c r="B79" s="218" t="s">
        <v>218</v>
      </c>
      <c r="C79" s="219" t="s">
        <v>168</v>
      </c>
      <c r="D79" s="220" t="s">
        <v>223</v>
      </c>
      <c r="E79" s="221" t="s">
        <v>138</v>
      </c>
      <c r="F79" s="222">
        <v>650</v>
      </c>
      <c r="G79" s="497"/>
      <c r="H79" s="201">
        <f>ROUND(F79*G79,2)</f>
        <v>0</v>
      </c>
      <c r="I79" s="301" t="e">
        <f>H79/$G$89</f>
        <v>#DIV/0!</v>
      </c>
      <c r="K79" s="196"/>
    </row>
    <row r="80" spans="1:11" ht="18" outlineLevel="1" x14ac:dyDescent="0.25">
      <c r="A80" s="182" t="s">
        <v>88</v>
      </c>
      <c r="B80" s="218" t="s">
        <v>219</v>
      </c>
      <c r="C80" s="219" t="s">
        <v>168</v>
      </c>
      <c r="D80" s="220" t="s">
        <v>224</v>
      </c>
      <c r="E80" s="221" t="s">
        <v>148</v>
      </c>
      <c r="F80" s="222">
        <v>65</v>
      </c>
      <c r="G80" s="498"/>
      <c r="H80" s="181">
        <f t="shared" ref="H80:H83" si="9">ROUND(F80*G80,2)</f>
        <v>0</v>
      </c>
      <c r="I80" s="302" t="e">
        <f>H80/$G$89</f>
        <v>#DIV/0!</v>
      </c>
      <c r="K80" s="196"/>
    </row>
    <row r="81" spans="1:11" ht="18" outlineLevel="1" x14ac:dyDescent="0.25">
      <c r="A81" s="182" t="s">
        <v>45</v>
      </c>
      <c r="B81" s="218" t="s">
        <v>220</v>
      </c>
      <c r="C81" s="219" t="s">
        <v>168</v>
      </c>
      <c r="D81" s="220" t="s">
        <v>225</v>
      </c>
      <c r="E81" s="221" t="s">
        <v>148</v>
      </c>
      <c r="F81" s="222">
        <v>70</v>
      </c>
      <c r="G81" s="498"/>
      <c r="H81" s="181">
        <f t="shared" si="9"/>
        <v>0</v>
      </c>
      <c r="I81" s="302" t="e">
        <f>H81/$G$89</f>
        <v>#DIV/0!</v>
      </c>
      <c r="K81" s="196"/>
    </row>
    <row r="82" spans="1:11" ht="18" outlineLevel="1" x14ac:dyDescent="0.25">
      <c r="A82" s="182" t="s">
        <v>46</v>
      </c>
      <c r="B82" s="303" t="s">
        <v>221</v>
      </c>
      <c r="C82" s="219" t="s">
        <v>168</v>
      </c>
      <c r="D82" s="220" t="s">
        <v>226</v>
      </c>
      <c r="E82" s="221" t="s">
        <v>148</v>
      </c>
      <c r="F82" s="226">
        <v>3</v>
      </c>
      <c r="G82" s="498"/>
      <c r="H82" s="215">
        <f t="shared" si="9"/>
        <v>0</v>
      </c>
      <c r="I82" s="304" t="e">
        <f>H82/$G$89</f>
        <v>#DIV/0!</v>
      </c>
      <c r="K82" s="196"/>
    </row>
    <row r="83" spans="1:11" ht="18.75" outlineLevel="1" thickBot="1" x14ac:dyDescent="0.3">
      <c r="A83" s="182" t="s">
        <v>101</v>
      </c>
      <c r="B83" s="227" t="s">
        <v>222</v>
      </c>
      <c r="C83" s="219" t="s">
        <v>168</v>
      </c>
      <c r="D83" s="235" t="s">
        <v>227</v>
      </c>
      <c r="E83" s="236" t="s">
        <v>148</v>
      </c>
      <c r="F83" s="246">
        <v>1</v>
      </c>
      <c r="G83" s="510"/>
      <c r="H83" s="225">
        <f t="shared" si="9"/>
        <v>0</v>
      </c>
      <c r="I83" s="305" t="e">
        <f>H83/$G$89</f>
        <v>#DIV/0!</v>
      </c>
      <c r="K83" s="196"/>
    </row>
    <row r="84" spans="1:11" ht="18.75" outlineLevel="1" thickBot="1" x14ac:dyDescent="0.3">
      <c r="A84" s="208">
        <v>7</v>
      </c>
      <c r="B84" s="208"/>
      <c r="C84" s="208"/>
      <c r="D84" s="217" t="s">
        <v>229</v>
      </c>
      <c r="E84" s="190">
        <f>SUM(E85)</f>
        <v>0</v>
      </c>
      <c r="F84" s="190"/>
      <c r="G84" s="190"/>
      <c r="H84" s="306"/>
      <c r="I84" s="307" t="e">
        <f>ROUND(E84/$G$89,4)</f>
        <v>#DIV/0!</v>
      </c>
      <c r="K84" s="196"/>
    </row>
    <row r="85" spans="1:11" ht="18" outlineLevel="1" x14ac:dyDescent="0.25">
      <c r="A85" s="163" t="s">
        <v>228</v>
      </c>
      <c r="B85" s="164"/>
      <c r="C85" s="165"/>
      <c r="D85" s="256" t="s">
        <v>230</v>
      </c>
      <c r="E85" s="167">
        <f>SUM(H86:H88)</f>
        <v>0</v>
      </c>
      <c r="F85" s="167"/>
      <c r="G85" s="167"/>
      <c r="H85" s="167"/>
      <c r="I85" s="168" t="e">
        <f>E85/$G$89</f>
        <v>#DIV/0!</v>
      </c>
      <c r="K85" s="196"/>
    </row>
    <row r="86" spans="1:11" ht="30" outlineLevel="1" x14ac:dyDescent="0.25">
      <c r="A86" s="308" t="s">
        <v>231</v>
      </c>
      <c r="B86" s="259" t="s">
        <v>233</v>
      </c>
      <c r="C86" s="309" t="s">
        <v>168</v>
      </c>
      <c r="D86" s="310" t="s">
        <v>232</v>
      </c>
      <c r="E86" s="262" t="s">
        <v>138</v>
      </c>
      <c r="F86" s="263">
        <v>13</v>
      </c>
      <c r="G86" s="511"/>
      <c r="H86" s="201">
        <f t="shared" ref="H86:H88" si="10">ROUND(F86*G86,2)</f>
        <v>0</v>
      </c>
      <c r="I86" s="301" t="e">
        <f>H86/$G$89</f>
        <v>#DIV/0!</v>
      </c>
      <c r="K86" s="196"/>
    </row>
    <row r="87" spans="1:11" ht="18" outlineLevel="1" x14ac:dyDescent="0.25">
      <c r="A87" s="308" t="s">
        <v>262</v>
      </c>
      <c r="B87" s="311" t="s">
        <v>264</v>
      </c>
      <c r="C87" s="260" t="s">
        <v>168</v>
      </c>
      <c r="D87" s="312" t="s">
        <v>266</v>
      </c>
      <c r="E87" s="313" t="s">
        <v>138</v>
      </c>
      <c r="F87" s="314">
        <v>5</v>
      </c>
      <c r="G87" s="512"/>
      <c r="H87" s="223">
        <f t="shared" si="10"/>
        <v>0</v>
      </c>
      <c r="I87" s="315" t="e">
        <f>H87/$G$89</f>
        <v>#DIV/0!</v>
      </c>
      <c r="K87" s="196"/>
    </row>
    <row r="88" spans="1:11" ht="18.75" outlineLevel="1" thickBot="1" x14ac:dyDescent="0.3">
      <c r="A88" s="316" t="s">
        <v>263</v>
      </c>
      <c r="B88" s="619" t="s">
        <v>245</v>
      </c>
      <c r="C88" s="619"/>
      <c r="D88" s="317" t="str">
        <f>Composiçoes!C17</f>
        <v>Guia de Balizamento em Concreto Armado h=7cm</v>
      </c>
      <c r="E88" s="318" t="s">
        <v>138</v>
      </c>
      <c r="F88" s="319">
        <v>5</v>
      </c>
      <c r="G88" s="513"/>
      <c r="H88" s="320">
        <f t="shared" si="10"/>
        <v>0</v>
      </c>
      <c r="I88" s="321" t="e">
        <f>H88/$G$89</f>
        <v>#DIV/0!</v>
      </c>
      <c r="K88" s="196"/>
    </row>
    <row r="89" spans="1:11" s="326" customFormat="1" ht="19.5" thickTop="1" thickBot="1" x14ac:dyDescent="0.3">
      <c r="A89" s="624" t="s">
        <v>49</v>
      </c>
      <c r="B89" s="625"/>
      <c r="C89" s="625"/>
      <c r="D89" s="322"/>
      <c r="E89" s="323"/>
      <c r="F89" s="324"/>
      <c r="G89" s="626">
        <f>SUM(E22,E28,E32,E36,E40,E50,E84)</f>
        <v>0</v>
      </c>
      <c r="H89" s="626"/>
      <c r="I89" s="325" t="e">
        <f>SUM(I22,I28,I32,I36,I40,I50,I84)</f>
        <v>#DIV/0!</v>
      </c>
      <c r="J89" s="108"/>
      <c r="K89" s="196"/>
    </row>
    <row r="90" spans="1:11" ht="19.5" thickTop="1" thickBot="1" x14ac:dyDescent="0.3">
      <c r="A90" s="624" t="s">
        <v>50</v>
      </c>
      <c r="B90" s="625"/>
      <c r="C90" s="625"/>
      <c r="D90" s="322"/>
      <c r="E90" s="327" t="s">
        <v>102</v>
      </c>
      <c r="F90" s="514" t="s">
        <v>276</v>
      </c>
      <c r="G90" s="626" t="e">
        <f>ROUND(G89*(1+F90),2)</f>
        <v>#VALUE!</v>
      </c>
      <c r="H90" s="626"/>
      <c r="I90" s="325" t="e">
        <f>I89</f>
        <v>#DIV/0!</v>
      </c>
      <c r="K90" s="196"/>
    </row>
    <row r="91" spans="1:11" x14ac:dyDescent="0.25">
      <c r="A91" s="515"/>
      <c r="B91" s="516"/>
      <c r="C91" s="516"/>
      <c r="D91" s="517"/>
      <c r="E91" s="518"/>
      <c r="F91" s="519"/>
      <c r="G91" s="518"/>
      <c r="H91" s="520"/>
      <c r="I91" s="521"/>
    </row>
    <row r="92" spans="1:11" x14ac:dyDescent="0.25">
      <c r="A92" s="522"/>
      <c r="B92" s="523"/>
      <c r="C92" s="524"/>
      <c r="D92" s="525"/>
      <c r="E92" s="518"/>
      <c r="F92" s="519"/>
      <c r="G92" s="518"/>
      <c r="H92" s="520"/>
      <c r="I92" s="521"/>
    </row>
    <row r="93" spans="1:11" x14ac:dyDescent="0.25">
      <c r="A93" s="522"/>
      <c r="B93" s="523"/>
      <c r="C93" s="524"/>
      <c r="D93" s="517"/>
      <c r="E93" s="518"/>
      <c r="F93" s="519"/>
      <c r="G93" s="518"/>
      <c r="H93" s="518"/>
      <c r="I93" s="521"/>
      <c r="K93" s="328"/>
    </row>
    <row r="94" spans="1:11" x14ac:dyDescent="0.25">
      <c r="A94" s="526"/>
      <c r="B94" s="527"/>
      <c r="C94" s="527"/>
      <c r="D94" s="516"/>
      <c r="E94" s="627"/>
      <c r="F94" s="627"/>
      <c r="G94" s="627"/>
      <c r="H94" s="627"/>
      <c r="I94" s="521"/>
    </row>
    <row r="95" spans="1:11" ht="15.75" x14ac:dyDescent="0.25">
      <c r="A95" s="515"/>
      <c r="B95" s="516"/>
      <c r="C95" s="516"/>
      <c r="D95" s="528"/>
      <c r="E95" s="628"/>
      <c r="F95" s="628"/>
      <c r="G95" s="628"/>
      <c r="H95" s="628"/>
      <c r="I95" s="529"/>
    </row>
    <row r="96" spans="1:11" x14ac:dyDescent="0.25">
      <c r="A96" s="515"/>
      <c r="B96" s="516"/>
      <c r="C96" s="516"/>
      <c r="D96" s="518"/>
      <c r="E96" s="629"/>
      <c r="F96" s="629"/>
      <c r="G96" s="629"/>
      <c r="H96" s="629"/>
      <c r="I96" s="521"/>
    </row>
    <row r="97" spans="1:10" ht="15.75" thickBot="1" x14ac:dyDescent="0.3">
      <c r="A97" s="530"/>
      <c r="B97" s="531"/>
      <c r="C97" s="531"/>
      <c r="D97" s="532"/>
      <c r="E97" s="630"/>
      <c r="F97" s="630"/>
      <c r="G97" s="630"/>
      <c r="H97" s="630"/>
      <c r="I97" s="533"/>
    </row>
    <row r="98" spans="1:10" x14ac:dyDescent="0.25">
      <c r="A98" s="329"/>
      <c r="B98" s="330"/>
      <c r="C98" s="330"/>
      <c r="D98" s="127"/>
      <c r="E98" s="631"/>
      <c r="F98" s="631"/>
      <c r="G98" s="631"/>
      <c r="H98" s="631"/>
      <c r="I98" s="331"/>
      <c r="J98" s="332"/>
    </row>
    <row r="99" spans="1:10" hidden="1" x14ac:dyDescent="0.25"/>
    <row r="100" spans="1:10" ht="18.75" hidden="1" customHeight="1" x14ac:dyDescent="0.2">
      <c r="A100" s="333" t="s">
        <v>52</v>
      </c>
      <c r="B100" s="334"/>
      <c r="C100" s="335" t="s">
        <v>53</v>
      </c>
      <c r="D100" s="336"/>
      <c r="E100" s="336"/>
      <c r="F100" s="336"/>
      <c r="G100" s="336"/>
      <c r="H100" s="336"/>
      <c r="I100" s="337"/>
    </row>
    <row r="101" spans="1:10" hidden="1" x14ac:dyDescent="0.2">
      <c r="A101" s="87"/>
      <c r="B101" s="87"/>
      <c r="C101" s="87"/>
      <c r="D101" s="87"/>
      <c r="E101" s="87"/>
      <c r="F101" s="87"/>
      <c r="G101" s="87"/>
      <c r="H101" s="87"/>
      <c r="I101" s="87"/>
    </row>
    <row r="102" spans="1:10" hidden="1" x14ac:dyDescent="0.2">
      <c r="A102" s="338" t="s">
        <v>54</v>
      </c>
      <c r="B102" s="87"/>
      <c r="C102" s="87"/>
      <c r="D102" s="87"/>
      <c r="E102" s="87"/>
      <c r="F102" s="87"/>
      <c r="G102" s="87"/>
      <c r="H102" s="87"/>
      <c r="I102" s="339"/>
    </row>
    <row r="103" spans="1:10" ht="12.75" hidden="1" customHeight="1" x14ac:dyDescent="0.2">
      <c r="A103" s="340"/>
      <c r="B103" s="341"/>
      <c r="C103" s="341"/>
      <c r="D103" s="341"/>
      <c r="E103" s="341"/>
      <c r="F103" s="341"/>
      <c r="G103" s="341"/>
      <c r="H103" s="341"/>
      <c r="I103" s="342"/>
    </row>
    <row r="104" spans="1:10" ht="12.75" hidden="1" customHeight="1" x14ac:dyDescent="0.2">
      <c r="A104" s="340"/>
      <c r="B104" s="341"/>
      <c r="C104" s="341"/>
      <c r="D104" s="341"/>
      <c r="E104" s="341"/>
      <c r="F104" s="341"/>
      <c r="G104" s="341"/>
      <c r="H104" s="341"/>
      <c r="I104" s="342"/>
    </row>
    <row r="105" spans="1:10" ht="12.75" hidden="1" customHeight="1" x14ac:dyDescent="0.2">
      <c r="A105" s="343"/>
      <c r="B105" s="344"/>
      <c r="C105" s="344"/>
      <c r="D105" s="344"/>
      <c r="E105" s="344"/>
      <c r="F105" s="344"/>
      <c r="G105" s="344"/>
      <c r="H105" s="344"/>
      <c r="I105" s="345"/>
    </row>
    <row r="106" spans="1:10" hidden="1" x14ac:dyDescent="0.2">
      <c r="A106" s="346"/>
      <c r="B106" s="346"/>
      <c r="C106" s="346"/>
      <c r="D106" s="346"/>
      <c r="E106" s="346"/>
      <c r="F106" s="346"/>
      <c r="G106" s="346"/>
      <c r="H106" s="346"/>
      <c r="I106" s="346"/>
    </row>
    <row r="107" spans="1:10" ht="15" hidden="1" customHeight="1" x14ac:dyDescent="0.25">
      <c r="A107" s="632" t="s">
        <v>55</v>
      </c>
      <c r="B107" s="633"/>
      <c r="C107" s="633"/>
      <c r="D107" s="633"/>
      <c r="E107" s="633"/>
      <c r="F107" s="633"/>
      <c r="G107" s="633"/>
      <c r="H107" s="633"/>
      <c r="I107" s="634"/>
    </row>
    <row r="108" spans="1:10" hidden="1" x14ac:dyDescent="0.2">
      <c r="A108" s="87"/>
      <c r="B108" s="87"/>
      <c r="C108" s="87"/>
      <c r="D108" s="87"/>
      <c r="E108" s="87"/>
      <c r="F108" s="87"/>
      <c r="G108" s="87"/>
      <c r="H108" s="87"/>
      <c r="I108" s="87"/>
    </row>
    <row r="109" spans="1:10" hidden="1" x14ac:dyDescent="0.2">
      <c r="A109" s="87"/>
      <c r="B109" s="87"/>
      <c r="C109" s="87"/>
      <c r="D109" s="87"/>
      <c r="E109" s="87"/>
      <c r="F109" s="87"/>
      <c r="G109" s="87"/>
      <c r="H109" s="87"/>
      <c r="I109" s="87"/>
    </row>
    <row r="110" spans="1:10" hidden="1" x14ac:dyDescent="0.2">
      <c r="A110" s="635" t="s">
        <v>56</v>
      </c>
      <c r="B110" s="635"/>
      <c r="C110" s="635"/>
      <c r="D110" s="87"/>
      <c r="E110" s="347"/>
      <c r="F110" s="347"/>
      <c r="G110" s="347"/>
      <c r="H110" s="87"/>
      <c r="I110" s="87"/>
    </row>
    <row r="111" spans="1:10" hidden="1" x14ac:dyDescent="0.25">
      <c r="A111" s="348" t="s">
        <v>57</v>
      </c>
      <c r="B111" s="87"/>
      <c r="C111" s="87"/>
      <c r="D111" s="87"/>
      <c r="E111" s="348" t="s">
        <v>58</v>
      </c>
      <c r="F111" s="91" t="s">
        <v>51</v>
      </c>
      <c r="G111" s="87"/>
      <c r="H111" s="87"/>
      <c r="I111" s="87"/>
    </row>
    <row r="112" spans="1:10" hidden="1" x14ac:dyDescent="0.25">
      <c r="A112" s="87"/>
      <c r="B112" s="87"/>
      <c r="C112" s="87"/>
      <c r="D112" s="87"/>
      <c r="E112" s="348" t="s">
        <v>59</v>
      </c>
      <c r="F112" s="91" t="s">
        <v>60</v>
      </c>
      <c r="G112" s="87"/>
      <c r="H112" s="87"/>
      <c r="I112" s="87"/>
    </row>
    <row r="113" spans="1:9" hidden="1" x14ac:dyDescent="0.2">
      <c r="A113" s="620">
        <v>43335</v>
      </c>
      <c r="B113" s="620"/>
      <c r="C113" s="620"/>
      <c r="D113" s="87"/>
      <c r="E113" s="348" t="s">
        <v>61</v>
      </c>
      <c r="F113" s="621">
        <v>5061886347</v>
      </c>
      <c r="G113" s="621"/>
      <c r="H113" s="87"/>
      <c r="I113" s="87"/>
    </row>
    <row r="114" spans="1:9" hidden="1" x14ac:dyDescent="0.25">
      <c r="A114" s="349" t="s">
        <v>62</v>
      </c>
      <c r="B114" s="350"/>
      <c r="C114" s="350"/>
      <c r="D114" s="87"/>
      <c r="E114" s="348" t="s">
        <v>63</v>
      </c>
      <c r="F114" s="622" t="s">
        <v>64</v>
      </c>
      <c r="G114" s="623"/>
      <c r="H114" s="87"/>
      <c r="I114" s="87"/>
    </row>
    <row r="115" spans="1:9" hidden="1" x14ac:dyDescent="0.25">
      <c r="A115" s="91"/>
      <c r="B115" s="91"/>
      <c r="C115" s="91"/>
      <c r="D115" s="91"/>
      <c r="E115" s="348"/>
      <c r="F115" s="91"/>
      <c r="G115" s="91"/>
      <c r="H115" s="91"/>
      <c r="I115" s="91"/>
    </row>
    <row r="116" spans="1:9" x14ac:dyDescent="0.25">
      <c r="A116" s="351"/>
      <c r="B116" s="351"/>
      <c r="C116" s="351"/>
      <c r="D116" s="352"/>
      <c r="E116" s="351"/>
      <c r="F116" s="353"/>
      <c r="G116" s="353"/>
      <c r="H116" s="354"/>
      <c r="I116" s="355"/>
    </row>
  </sheetData>
  <sheetProtection algorithmName="SHA-512" hashValue="1u+3hm/+PL28oli9uGSrZ8iXdRr5Fajjwd/FxYP2t+Ph696HGI8spmMbicGsSVH4i4rqppidLGJOIlw/JSgPMQ==" saltValue="tw4lqqTm0NW4Qf/UcD6ssQ==" spinCount="100000" sheet="1" objects="1" scenarios="1" formatCells="0" formatColumns="0" formatRows="0" selectLockedCells="1"/>
  <mergeCells count="23">
    <mergeCell ref="B88:C88"/>
    <mergeCell ref="A113:C113"/>
    <mergeCell ref="F113:G113"/>
    <mergeCell ref="F114:G114"/>
    <mergeCell ref="A89:C89"/>
    <mergeCell ref="G89:H89"/>
    <mergeCell ref="A90:C90"/>
    <mergeCell ref="G90:H90"/>
    <mergeCell ref="E94:H94"/>
    <mergeCell ref="E95:H95"/>
    <mergeCell ref="E96:H96"/>
    <mergeCell ref="E97:H97"/>
    <mergeCell ref="E98:H98"/>
    <mergeCell ref="A107:I107"/>
    <mergeCell ref="A110:C110"/>
    <mergeCell ref="B4:C4"/>
    <mergeCell ref="B5:C5"/>
    <mergeCell ref="F19:G19"/>
    <mergeCell ref="C12:I12"/>
    <mergeCell ref="C13:I13"/>
    <mergeCell ref="C14:I14"/>
    <mergeCell ref="F17:G17"/>
    <mergeCell ref="F18:G18"/>
  </mergeCells>
  <phoneticPr fontId="38" type="noConversion"/>
  <pageMargins left="0.51181102362204722" right="0.35433070866141736" top="0.51181102362204722" bottom="0.35433070866141736" header="0.31496062992125984" footer="0.31496062992125984"/>
  <pageSetup paperSize="9" scale="50" fitToWidth="0" orientation="landscape" r:id="rId1"/>
  <rowBreaks count="2" manualBreakCount="2">
    <brk id="49" max="8" man="1"/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A773-D489-42F7-B79D-A003BD84F7BF}">
  <dimension ref="A1:I52"/>
  <sheetViews>
    <sheetView view="pageBreakPreview" topLeftCell="A2" zoomScale="115" zoomScaleNormal="115" zoomScaleSheetLayoutView="115" workbookViewId="0">
      <selection activeCell="F19" sqref="F19"/>
    </sheetView>
  </sheetViews>
  <sheetFormatPr defaultRowHeight="12.75" x14ac:dyDescent="0.2"/>
  <cols>
    <col min="1" max="1" width="18.5703125" style="357" customWidth="1"/>
    <col min="2" max="2" width="12.5703125" style="357" customWidth="1"/>
    <col min="3" max="3" width="83.140625" style="357" customWidth="1"/>
    <col min="4" max="4" width="13.85546875" style="357" customWidth="1"/>
    <col min="5" max="5" width="12.5703125" style="357" customWidth="1"/>
    <col min="6" max="6" width="20.7109375" style="357" customWidth="1"/>
    <col min="7" max="7" width="22.5703125" style="357" customWidth="1"/>
    <col min="8" max="8" width="13.28515625" style="357" bestFit="1" customWidth="1"/>
    <col min="9" max="9" width="47.85546875" style="357" customWidth="1"/>
    <col min="10" max="11" width="9.140625" style="357"/>
    <col min="12" max="12" width="37" style="357" customWidth="1"/>
    <col min="13" max="256" width="9.140625" style="357"/>
    <col min="257" max="257" width="18.5703125" style="357" customWidth="1"/>
    <col min="258" max="258" width="12.5703125" style="357" customWidth="1"/>
    <col min="259" max="259" width="83.140625" style="357" customWidth="1"/>
    <col min="260" max="260" width="13.85546875" style="357" customWidth="1"/>
    <col min="261" max="261" width="12.5703125" style="357" customWidth="1"/>
    <col min="262" max="262" width="20.7109375" style="357" customWidth="1"/>
    <col min="263" max="263" width="22.5703125" style="357" customWidth="1"/>
    <col min="264" max="264" width="13.28515625" style="357" bestFit="1" customWidth="1"/>
    <col min="265" max="265" width="47.85546875" style="357" customWidth="1"/>
    <col min="266" max="267" width="9.140625" style="357"/>
    <col min="268" max="268" width="37" style="357" customWidth="1"/>
    <col min="269" max="512" width="9.140625" style="357"/>
    <col min="513" max="513" width="18.5703125" style="357" customWidth="1"/>
    <col min="514" max="514" width="12.5703125" style="357" customWidth="1"/>
    <col min="515" max="515" width="83.140625" style="357" customWidth="1"/>
    <col min="516" max="516" width="13.85546875" style="357" customWidth="1"/>
    <col min="517" max="517" width="12.5703125" style="357" customWidth="1"/>
    <col min="518" max="518" width="20.7109375" style="357" customWidth="1"/>
    <col min="519" max="519" width="22.5703125" style="357" customWidth="1"/>
    <col min="520" max="520" width="13.28515625" style="357" bestFit="1" customWidth="1"/>
    <col min="521" max="521" width="47.85546875" style="357" customWidth="1"/>
    <col min="522" max="523" width="9.140625" style="357"/>
    <col min="524" max="524" width="37" style="357" customWidth="1"/>
    <col min="525" max="768" width="9.140625" style="357"/>
    <col min="769" max="769" width="18.5703125" style="357" customWidth="1"/>
    <col min="770" max="770" width="12.5703125" style="357" customWidth="1"/>
    <col min="771" max="771" width="83.140625" style="357" customWidth="1"/>
    <col min="772" max="772" width="13.85546875" style="357" customWidth="1"/>
    <col min="773" max="773" width="12.5703125" style="357" customWidth="1"/>
    <col min="774" max="774" width="20.7109375" style="357" customWidth="1"/>
    <col min="775" max="775" width="22.5703125" style="357" customWidth="1"/>
    <col min="776" max="776" width="13.28515625" style="357" bestFit="1" customWidth="1"/>
    <col min="777" max="777" width="47.85546875" style="357" customWidth="1"/>
    <col min="778" max="779" width="9.140625" style="357"/>
    <col min="780" max="780" width="37" style="357" customWidth="1"/>
    <col min="781" max="1024" width="9.140625" style="357"/>
    <col min="1025" max="1025" width="18.5703125" style="357" customWidth="1"/>
    <col min="1026" max="1026" width="12.5703125" style="357" customWidth="1"/>
    <col min="1027" max="1027" width="83.140625" style="357" customWidth="1"/>
    <col min="1028" max="1028" width="13.85546875" style="357" customWidth="1"/>
    <col min="1029" max="1029" width="12.5703125" style="357" customWidth="1"/>
    <col min="1030" max="1030" width="20.7109375" style="357" customWidth="1"/>
    <col min="1031" max="1031" width="22.5703125" style="357" customWidth="1"/>
    <col min="1032" max="1032" width="13.28515625" style="357" bestFit="1" customWidth="1"/>
    <col min="1033" max="1033" width="47.85546875" style="357" customWidth="1"/>
    <col min="1034" max="1035" width="9.140625" style="357"/>
    <col min="1036" max="1036" width="37" style="357" customWidth="1"/>
    <col min="1037" max="1280" width="9.140625" style="357"/>
    <col min="1281" max="1281" width="18.5703125" style="357" customWidth="1"/>
    <col min="1282" max="1282" width="12.5703125" style="357" customWidth="1"/>
    <col min="1283" max="1283" width="83.140625" style="357" customWidth="1"/>
    <col min="1284" max="1284" width="13.85546875" style="357" customWidth="1"/>
    <col min="1285" max="1285" width="12.5703125" style="357" customWidth="1"/>
    <col min="1286" max="1286" width="20.7109375" style="357" customWidth="1"/>
    <col min="1287" max="1287" width="22.5703125" style="357" customWidth="1"/>
    <col min="1288" max="1288" width="13.28515625" style="357" bestFit="1" customWidth="1"/>
    <col min="1289" max="1289" width="47.85546875" style="357" customWidth="1"/>
    <col min="1290" max="1291" width="9.140625" style="357"/>
    <col min="1292" max="1292" width="37" style="357" customWidth="1"/>
    <col min="1293" max="1536" width="9.140625" style="357"/>
    <col min="1537" max="1537" width="18.5703125" style="357" customWidth="1"/>
    <col min="1538" max="1538" width="12.5703125" style="357" customWidth="1"/>
    <col min="1539" max="1539" width="83.140625" style="357" customWidth="1"/>
    <col min="1540" max="1540" width="13.85546875" style="357" customWidth="1"/>
    <col min="1541" max="1541" width="12.5703125" style="357" customWidth="1"/>
    <col min="1542" max="1542" width="20.7109375" style="357" customWidth="1"/>
    <col min="1543" max="1543" width="22.5703125" style="357" customWidth="1"/>
    <col min="1544" max="1544" width="13.28515625" style="357" bestFit="1" customWidth="1"/>
    <col min="1545" max="1545" width="47.85546875" style="357" customWidth="1"/>
    <col min="1546" max="1547" width="9.140625" style="357"/>
    <col min="1548" max="1548" width="37" style="357" customWidth="1"/>
    <col min="1549" max="1792" width="9.140625" style="357"/>
    <col min="1793" max="1793" width="18.5703125" style="357" customWidth="1"/>
    <col min="1794" max="1794" width="12.5703125" style="357" customWidth="1"/>
    <col min="1795" max="1795" width="83.140625" style="357" customWidth="1"/>
    <col min="1796" max="1796" width="13.85546875" style="357" customWidth="1"/>
    <col min="1797" max="1797" width="12.5703125" style="357" customWidth="1"/>
    <col min="1798" max="1798" width="20.7109375" style="357" customWidth="1"/>
    <col min="1799" max="1799" width="22.5703125" style="357" customWidth="1"/>
    <col min="1800" max="1800" width="13.28515625" style="357" bestFit="1" customWidth="1"/>
    <col min="1801" max="1801" width="47.85546875" style="357" customWidth="1"/>
    <col min="1802" max="1803" width="9.140625" style="357"/>
    <col min="1804" max="1804" width="37" style="357" customWidth="1"/>
    <col min="1805" max="2048" width="9.140625" style="357"/>
    <col min="2049" max="2049" width="18.5703125" style="357" customWidth="1"/>
    <col min="2050" max="2050" width="12.5703125" style="357" customWidth="1"/>
    <col min="2051" max="2051" width="83.140625" style="357" customWidth="1"/>
    <col min="2052" max="2052" width="13.85546875" style="357" customWidth="1"/>
    <col min="2053" max="2053" width="12.5703125" style="357" customWidth="1"/>
    <col min="2054" max="2054" width="20.7109375" style="357" customWidth="1"/>
    <col min="2055" max="2055" width="22.5703125" style="357" customWidth="1"/>
    <col min="2056" max="2056" width="13.28515625" style="357" bestFit="1" customWidth="1"/>
    <col min="2057" max="2057" width="47.85546875" style="357" customWidth="1"/>
    <col min="2058" max="2059" width="9.140625" style="357"/>
    <col min="2060" max="2060" width="37" style="357" customWidth="1"/>
    <col min="2061" max="2304" width="9.140625" style="357"/>
    <col min="2305" max="2305" width="18.5703125" style="357" customWidth="1"/>
    <col min="2306" max="2306" width="12.5703125" style="357" customWidth="1"/>
    <col min="2307" max="2307" width="83.140625" style="357" customWidth="1"/>
    <col min="2308" max="2308" width="13.85546875" style="357" customWidth="1"/>
    <col min="2309" max="2309" width="12.5703125" style="357" customWidth="1"/>
    <col min="2310" max="2310" width="20.7109375" style="357" customWidth="1"/>
    <col min="2311" max="2311" width="22.5703125" style="357" customWidth="1"/>
    <col min="2312" max="2312" width="13.28515625" style="357" bestFit="1" customWidth="1"/>
    <col min="2313" max="2313" width="47.85546875" style="357" customWidth="1"/>
    <col min="2314" max="2315" width="9.140625" style="357"/>
    <col min="2316" max="2316" width="37" style="357" customWidth="1"/>
    <col min="2317" max="2560" width="9.140625" style="357"/>
    <col min="2561" max="2561" width="18.5703125" style="357" customWidth="1"/>
    <col min="2562" max="2562" width="12.5703125" style="357" customWidth="1"/>
    <col min="2563" max="2563" width="83.140625" style="357" customWidth="1"/>
    <col min="2564" max="2564" width="13.85546875" style="357" customWidth="1"/>
    <col min="2565" max="2565" width="12.5703125" style="357" customWidth="1"/>
    <col min="2566" max="2566" width="20.7109375" style="357" customWidth="1"/>
    <col min="2567" max="2567" width="22.5703125" style="357" customWidth="1"/>
    <col min="2568" max="2568" width="13.28515625" style="357" bestFit="1" customWidth="1"/>
    <col min="2569" max="2569" width="47.85546875" style="357" customWidth="1"/>
    <col min="2570" max="2571" width="9.140625" style="357"/>
    <col min="2572" max="2572" width="37" style="357" customWidth="1"/>
    <col min="2573" max="2816" width="9.140625" style="357"/>
    <col min="2817" max="2817" width="18.5703125" style="357" customWidth="1"/>
    <col min="2818" max="2818" width="12.5703125" style="357" customWidth="1"/>
    <col min="2819" max="2819" width="83.140625" style="357" customWidth="1"/>
    <col min="2820" max="2820" width="13.85546875" style="357" customWidth="1"/>
    <col min="2821" max="2821" width="12.5703125" style="357" customWidth="1"/>
    <col min="2822" max="2822" width="20.7109375" style="357" customWidth="1"/>
    <col min="2823" max="2823" width="22.5703125" style="357" customWidth="1"/>
    <col min="2824" max="2824" width="13.28515625" style="357" bestFit="1" customWidth="1"/>
    <col min="2825" max="2825" width="47.85546875" style="357" customWidth="1"/>
    <col min="2826" max="2827" width="9.140625" style="357"/>
    <col min="2828" max="2828" width="37" style="357" customWidth="1"/>
    <col min="2829" max="3072" width="9.140625" style="357"/>
    <col min="3073" max="3073" width="18.5703125" style="357" customWidth="1"/>
    <col min="3074" max="3074" width="12.5703125" style="357" customWidth="1"/>
    <col min="3075" max="3075" width="83.140625" style="357" customWidth="1"/>
    <col min="3076" max="3076" width="13.85546875" style="357" customWidth="1"/>
    <col min="3077" max="3077" width="12.5703125" style="357" customWidth="1"/>
    <col min="3078" max="3078" width="20.7109375" style="357" customWidth="1"/>
    <col min="3079" max="3079" width="22.5703125" style="357" customWidth="1"/>
    <col min="3080" max="3080" width="13.28515625" style="357" bestFit="1" customWidth="1"/>
    <col min="3081" max="3081" width="47.85546875" style="357" customWidth="1"/>
    <col min="3082" max="3083" width="9.140625" style="357"/>
    <col min="3084" max="3084" width="37" style="357" customWidth="1"/>
    <col min="3085" max="3328" width="9.140625" style="357"/>
    <col min="3329" max="3329" width="18.5703125" style="357" customWidth="1"/>
    <col min="3330" max="3330" width="12.5703125" style="357" customWidth="1"/>
    <col min="3331" max="3331" width="83.140625" style="357" customWidth="1"/>
    <col min="3332" max="3332" width="13.85546875" style="357" customWidth="1"/>
    <col min="3333" max="3333" width="12.5703125" style="357" customWidth="1"/>
    <col min="3334" max="3334" width="20.7109375" style="357" customWidth="1"/>
    <col min="3335" max="3335" width="22.5703125" style="357" customWidth="1"/>
    <col min="3336" max="3336" width="13.28515625" style="357" bestFit="1" customWidth="1"/>
    <col min="3337" max="3337" width="47.85546875" style="357" customWidth="1"/>
    <col min="3338" max="3339" width="9.140625" style="357"/>
    <col min="3340" max="3340" width="37" style="357" customWidth="1"/>
    <col min="3341" max="3584" width="9.140625" style="357"/>
    <col min="3585" max="3585" width="18.5703125" style="357" customWidth="1"/>
    <col min="3586" max="3586" width="12.5703125" style="357" customWidth="1"/>
    <col min="3587" max="3587" width="83.140625" style="357" customWidth="1"/>
    <col min="3588" max="3588" width="13.85546875" style="357" customWidth="1"/>
    <col min="3589" max="3589" width="12.5703125" style="357" customWidth="1"/>
    <col min="3590" max="3590" width="20.7109375" style="357" customWidth="1"/>
    <col min="3591" max="3591" width="22.5703125" style="357" customWidth="1"/>
    <col min="3592" max="3592" width="13.28515625" style="357" bestFit="1" customWidth="1"/>
    <col min="3593" max="3593" width="47.85546875" style="357" customWidth="1"/>
    <col min="3594" max="3595" width="9.140625" style="357"/>
    <col min="3596" max="3596" width="37" style="357" customWidth="1"/>
    <col min="3597" max="3840" width="9.140625" style="357"/>
    <col min="3841" max="3841" width="18.5703125" style="357" customWidth="1"/>
    <col min="3842" max="3842" width="12.5703125" style="357" customWidth="1"/>
    <col min="3843" max="3843" width="83.140625" style="357" customWidth="1"/>
    <col min="3844" max="3844" width="13.85546875" style="357" customWidth="1"/>
    <col min="3845" max="3845" width="12.5703125" style="357" customWidth="1"/>
    <col min="3846" max="3846" width="20.7109375" style="357" customWidth="1"/>
    <col min="3847" max="3847" width="22.5703125" style="357" customWidth="1"/>
    <col min="3848" max="3848" width="13.28515625" style="357" bestFit="1" customWidth="1"/>
    <col min="3849" max="3849" width="47.85546875" style="357" customWidth="1"/>
    <col min="3850" max="3851" width="9.140625" style="357"/>
    <col min="3852" max="3852" width="37" style="357" customWidth="1"/>
    <col min="3853" max="4096" width="9.140625" style="357"/>
    <col min="4097" max="4097" width="18.5703125" style="357" customWidth="1"/>
    <col min="4098" max="4098" width="12.5703125" style="357" customWidth="1"/>
    <col min="4099" max="4099" width="83.140625" style="357" customWidth="1"/>
    <col min="4100" max="4100" width="13.85546875" style="357" customWidth="1"/>
    <col min="4101" max="4101" width="12.5703125" style="357" customWidth="1"/>
    <col min="4102" max="4102" width="20.7109375" style="357" customWidth="1"/>
    <col min="4103" max="4103" width="22.5703125" style="357" customWidth="1"/>
    <col min="4104" max="4104" width="13.28515625" style="357" bestFit="1" customWidth="1"/>
    <col min="4105" max="4105" width="47.85546875" style="357" customWidth="1"/>
    <col min="4106" max="4107" width="9.140625" style="357"/>
    <col min="4108" max="4108" width="37" style="357" customWidth="1"/>
    <col min="4109" max="4352" width="9.140625" style="357"/>
    <col min="4353" max="4353" width="18.5703125" style="357" customWidth="1"/>
    <col min="4354" max="4354" width="12.5703125" style="357" customWidth="1"/>
    <col min="4355" max="4355" width="83.140625" style="357" customWidth="1"/>
    <col min="4356" max="4356" width="13.85546875" style="357" customWidth="1"/>
    <col min="4357" max="4357" width="12.5703125" style="357" customWidth="1"/>
    <col min="4358" max="4358" width="20.7109375" style="357" customWidth="1"/>
    <col min="4359" max="4359" width="22.5703125" style="357" customWidth="1"/>
    <col min="4360" max="4360" width="13.28515625" style="357" bestFit="1" customWidth="1"/>
    <col min="4361" max="4361" width="47.85546875" style="357" customWidth="1"/>
    <col min="4362" max="4363" width="9.140625" style="357"/>
    <col min="4364" max="4364" width="37" style="357" customWidth="1"/>
    <col min="4365" max="4608" width="9.140625" style="357"/>
    <col min="4609" max="4609" width="18.5703125" style="357" customWidth="1"/>
    <col min="4610" max="4610" width="12.5703125" style="357" customWidth="1"/>
    <col min="4611" max="4611" width="83.140625" style="357" customWidth="1"/>
    <col min="4612" max="4612" width="13.85546875" style="357" customWidth="1"/>
    <col min="4613" max="4613" width="12.5703125" style="357" customWidth="1"/>
    <col min="4614" max="4614" width="20.7109375" style="357" customWidth="1"/>
    <col min="4615" max="4615" width="22.5703125" style="357" customWidth="1"/>
    <col min="4616" max="4616" width="13.28515625" style="357" bestFit="1" customWidth="1"/>
    <col min="4617" max="4617" width="47.85546875" style="357" customWidth="1"/>
    <col min="4618" max="4619" width="9.140625" style="357"/>
    <col min="4620" max="4620" width="37" style="357" customWidth="1"/>
    <col min="4621" max="4864" width="9.140625" style="357"/>
    <col min="4865" max="4865" width="18.5703125" style="357" customWidth="1"/>
    <col min="4866" max="4866" width="12.5703125" style="357" customWidth="1"/>
    <col min="4867" max="4867" width="83.140625" style="357" customWidth="1"/>
    <col min="4868" max="4868" width="13.85546875" style="357" customWidth="1"/>
    <col min="4869" max="4869" width="12.5703125" style="357" customWidth="1"/>
    <col min="4870" max="4870" width="20.7109375" style="357" customWidth="1"/>
    <col min="4871" max="4871" width="22.5703125" style="357" customWidth="1"/>
    <col min="4872" max="4872" width="13.28515625" style="357" bestFit="1" customWidth="1"/>
    <col min="4873" max="4873" width="47.85546875" style="357" customWidth="1"/>
    <col min="4874" max="4875" width="9.140625" style="357"/>
    <col min="4876" max="4876" width="37" style="357" customWidth="1"/>
    <col min="4877" max="5120" width="9.140625" style="357"/>
    <col min="5121" max="5121" width="18.5703125" style="357" customWidth="1"/>
    <col min="5122" max="5122" width="12.5703125" style="357" customWidth="1"/>
    <col min="5123" max="5123" width="83.140625" style="357" customWidth="1"/>
    <col min="5124" max="5124" width="13.85546875" style="357" customWidth="1"/>
    <col min="5125" max="5125" width="12.5703125" style="357" customWidth="1"/>
    <col min="5126" max="5126" width="20.7109375" style="357" customWidth="1"/>
    <col min="5127" max="5127" width="22.5703125" style="357" customWidth="1"/>
    <col min="5128" max="5128" width="13.28515625" style="357" bestFit="1" customWidth="1"/>
    <col min="5129" max="5129" width="47.85546875" style="357" customWidth="1"/>
    <col min="5130" max="5131" width="9.140625" style="357"/>
    <col min="5132" max="5132" width="37" style="357" customWidth="1"/>
    <col min="5133" max="5376" width="9.140625" style="357"/>
    <col min="5377" max="5377" width="18.5703125" style="357" customWidth="1"/>
    <col min="5378" max="5378" width="12.5703125" style="357" customWidth="1"/>
    <col min="5379" max="5379" width="83.140625" style="357" customWidth="1"/>
    <col min="5380" max="5380" width="13.85546875" style="357" customWidth="1"/>
    <col min="5381" max="5381" width="12.5703125" style="357" customWidth="1"/>
    <col min="5382" max="5382" width="20.7109375" style="357" customWidth="1"/>
    <col min="5383" max="5383" width="22.5703125" style="357" customWidth="1"/>
    <col min="5384" max="5384" width="13.28515625" style="357" bestFit="1" customWidth="1"/>
    <col min="5385" max="5385" width="47.85546875" style="357" customWidth="1"/>
    <col min="5386" max="5387" width="9.140625" style="357"/>
    <col min="5388" max="5388" width="37" style="357" customWidth="1"/>
    <col min="5389" max="5632" width="9.140625" style="357"/>
    <col min="5633" max="5633" width="18.5703125" style="357" customWidth="1"/>
    <col min="5634" max="5634" width="12.5703125" style="357" customWidth="1"/>
    <col min="5635" max="5635" width="83.140625" style="357" customWidth="1"/>
    <col min="5636" max="5636" width="13.85546875" style="357" customWidth="1"/>
    <col min="5637" max="5637" width="12.5703125" style="357" customWidth="1"/>
    <col min="5638" max="5638" width="20.7109375" style="357" customWidth="1"/>
    <col min="5639" max="5639" width="22.5703125" style="357" customWidth="1"/>
    <col min="5640" max="5640" width="13.28515625" style="357" bestFit="1" customWidth="1"/>
    <col min="5641" max="5641" width="47.85546875" style="357" customWidth="1"/>
    <col min="5642" max="5643" width="9.140625" style="357"/>
    <col min="5644" max="5644" width="37" style="357" customWidth="1"/>
    <col min="5645" max="5888" width="9.140625" style="357"/>
    <col min="5889" max="5889" width="18.5703125" style="357" customWidth="1"/>
    <col min="5890" max="5890" width="12.5703125" style="357" customWidth="1"/>
    <col min="5891" max="5891" width="83.140625" style="357" customWidth="1"/>
    <col min="5892" max="5892" width="13.85546875" style="357" customWidth="1"/>
    <col min="5893" max="5893" width="12.5703125" style="357" customWidth="1"/>
    <col min="5894" max="5894" width="20.7109375" style="357" customWidth="1"/>
    <col min="5895" max="5895" width="22.5703125" style="357" customWidth="1"/>
    <col min="5896" max="5896" width="13.28515625" style="357" bestFit="1" customWidth="1"/>
    <col min="5897" max="5897" width="47.85546875" style="357" customWidth="1"/>
    <col min="5898" max="5899" width="9.140625" style="357"/>
    <col min="5900" max="5900" width="37" style="357" customWidth="1"/>
    <col min="5901" max="6144" width="9.140625" style="357"/>
    <col min="6145" max="6145" width="18.5703125" style="357" customWidth="1"/>
    <col min="6146" max="6146" width="12.5703125" style="357" customWidth="1"/>
    <col min="6147" max="6147" width="83.140625" style="357" customWidth="1"/>
    <col min="6148" max="6148" width="13.85546875" style="357" customWidth="1"/>
    <col min="6149" max="6149" width="12.5703125" style="357" customWidth="1"/>
    <col min="6150" max="6150" width="20.7109375" style="357" customWidth="1"/>
    <col min="6151" max="6151" width="22.5703125" style="357" customWidth="1"/>
    <col min="6152" max="6152" width="13.28515625" style="357" bestFit="1" customWidth="1"/>
    <col min="6153" max="6153" width="47.85546875" style="357" customWidth="1"/>
    <col min="6154" max="6155" width="9.140625" style="357"/>
    <col min="6156" max="6156" width="37" style="357" customWidth="1"/>
    <col min="6157" max="6400" width="9.140625" style="357"/>
    <col min="6401" max="6401" width="18.5703125" style="357" customWidth="1"/>
    <col min="6402" max="6402" width="12.5703125" style="357" customWidth="1"/>
    <col min="6403" max="6403" width="83.140625" style="357" customWidth="1"/>
    <col min="6404" max="6404" width="13.85546875" style="357" customWidth="1"/>
    <col min="6405" max="6405" width="12.5703125" style="357" customWidth="1"/>
    <col min="6406" max="6406" width="20.7109375" style="357" customWidth="1"/>
    <col min="6407" max="6407" width="22.5703125" style="357" customWidth="1"/>
    <col min="6408" max="6408" width="13.28515625" style="357" bestFit="1" customWidth="1"/>
    <col min="6409" max="6409" width="47.85546875" style="357" customWidth="1"/>
    <col min="6410" max="6411" width="9.140625" style="357"/>
    <col min="6412" max="6412" width="37" style="357" customWidth="1"/>
    <col min="6413" max="6656" width="9.140625" style="357"/>
    <col min="6657" max="6657" width="18.5703125" style="357" customWidth="1"/>
    <col min="6658" max="6658" width="12.5703125" style="357" customWidth="1"/>
    <col min="6659" max="6659" width="83.140625" style="357" customWidth="1"/>
    <col min="6660" max="6660" width="13.85546875" style="357" customWidth="1"/>
    <col min="6661" max="6661" width="12.5703125" style="357" customWidth="1"/>
    <col min="6662" max="6662" width="20.7109375" style="357" customWidth="1"/>
    <col min="6663" max="6663" width="22.5703125" style="357" customWidth="1"/>
    <col min="6664" max="6664" width="13.28515625" style="357" bestFit="1" customWidth="1"/>
    <col min="6665" max="6665" width="47.85546875" style="357" customWidth="1"/>
    <col min="6666" max="6667" width="9.140625" style="357"/>
    <col min="6668" max="6668" width="37" style="357" customWidth="1"/>
    <col min="6669" max="6912" width="9.140625" style="357"/>
    <col min="6913" max="6913" width="18.5703125" style="357" customWidth="1"/>
    <col min="6914" max="6914" width="12.5703125" style="357" customWidth="1"/>
    <col min="6915" max="6915" width="83.140625" style="357" customWidth="1"/>
    <col min="6916" max="6916" width="13.85546875" style="357" customWidth="1"/>
    <col min="6917" max="6917" width="12.5703125" style="357" customWidth="1"/>
    <col min="6918" max="6918" width="20.7109375" style="357" customWidth="1"/>
    <col min="6919" max="6919" width="22.5703125" style="357" customWidth="1"/>
    <col min="6920" max="6920" width="13.28515625" style="357" bestFit="1" customWidth="1"/>
    <col min="6921" max="6921" width="47.85546875" style="357" customWidth="1"/>
    <col min="6922" max="6923" width="9.140625" style="357"/>
    <col min="6924" max="6924" width="37" style="357" customWidth="1"/>
    <col min="6925" max="7168" width="9.140625" style="357"/>
    <col min="7169" max="7169" width="18.5703125" style="357" customWidth="1"/>
    <col min="7170" max="7170" width="12.5703125" style="357" customWidth="1"/>
    <col min="7171" max="7171" width="83.140625" style="357" customWidth="1"/>
    <col min="7172" max="7172" width="13.85546875" style="357" customWidth="1"/>
    <col min="7173" max="7173" width="12.5703125" style="357" customWidth="1"/>
    <col min="7174" max="7174" width="20.7109375" style="357" customWidth="1"/>
    <col min="7175" max="7175" width="22.5703125" style="357" customWidth="1"/>
    <col min="7176" max="7176" width="13.28515625" style="357" bestFit="1" customWidth="1"/>
    <col min="7177" max="7177" width="47.85546875" style="357" customWidth="1"/>
    <col min="7178" max="7179" width="9.140625" style="357"/>
    <col min="7180" max="7180" width="37" style="357" customWidth="1"/>
    <col min="7181" max="7424" width="9.140625" style="357"/>
    <col min="7425" max="7425" width="18.5703125" style="357" customWidth="1"/>
    <col min="7426" max="7426" width="12.5703125" style="357" customWidth="1"/>
    <col min="7427" max="7427" width="83.140625" style="357" customWidth="1"/>
    <col min="7428" max="7428" width="13.85546875" style="357" customWidth="1"/>
    <col min="7429" max="7429" width="12.5703125" style="357" customWidth="1"/>
    <col min="7430" max="7430" width="20.7109375" style="357" customWidth="1"/>
    <col min="7431" max="7431" width="22.5703125" style="357" customWidth="1"/>
    <col min="7432" max="7432" width="13.28515625" style="357" bestFit="1" customWidth="1"/>
    <col min="7433" max="7433" width="47.85546875" style="357" customWidth="1"/>
    <col min="7434" max="7435" width="9.140625" style="357"/>
    <col min="7436" max="7436" width="37" style="357" customWidth="1"/>
    <col min="7437" max="7680" width="9.140625" style="357"/>
    <col min="7681" max="7681" width="18.5703125" style="357" customWidth="1"/>
    <col min="7682" max="7682" width="12.5703125" style="357" customWidth="1"/>
    <col min="7683" max="7683" width="83.140625" style="357" customWidth="1"/>
    <col min="7684" max="7684" width="13.85546875" style="357" customWidth="1"/>
    <col min="7685" max="7685" width="12.5703125" style="357" customWidth="1"/>
    <col min="7686" max="7686" width="20.7109375" style="357" customWidth="1"/>
    <col min="7687" max="7687" width="22.5703125" style="357" customWidth="1"/>
    <col min="7688" max="7688" width="13.28515625" style="357" bestFit="1" customWidth="1"/>
    <col min="7689" max="7689" width="47.85546875" style="357" customWidth="1"/>
    <col min="7690" max="7691" width="9.140625" style="357"/>
    <col min="7692" max="7692" width="37" style="357" customWidth="1"/>
    <col min="7693" max="7936" width="9.140625" style="357"/>
    <col min="7937" max="7937" width="18.5703125" style="357" customWidth="1"/>
    <col min="7938" max="7938" width="12.5703125" style="357" customWidth="1"/>
    <col min="7939" max="7939" width="83.140625" style="357" customWidth="1"/>
    <col min="7940" max="7940" width="13.85546875" style="357" customWidth="1"/>
    <col min="7941" max="7941" width="12.5703125" style="357" customWidth="1"/>
    <col min="7942" max="7942" width="20.7109375" style="357" customWidth="1"/>
    <col min="7943" max="7943" width="22.5703125" style="357" customWidth="1"/>
    <col min="7944" max="7944" width="13.28515625" style="357" bestFit="1" customWidth="1"/>
    <col min="7945" max="7945" width="47.85546875" style="357" customWidth="1"/>
    <col min="7946" max="7947" width="9.140625" style="357"/>
    <col min="7948" max="7948" width="37" style="357" customWidth="1"/>
    <col min="7949" max="8192" width="9.140625" style="357"/>
    <col min="8193" max="8193" width="18.5703125" style="357" customWidth="1"/>
    <col min="8194" max="8194" width="12.5703125" style="357" customWidth="1"/>
    <col min="8195" max="8195" width="83.140625" style="357" customWidth="1"/>
    <col min="8196" max="8196" width="13.85546875" style="357" customWidth="1"/>
    <col min="8197" max="8197" width="12.5703125" style="357" customWidth="1"/>
    <col min="8198" max="8198" width="20.7109375" style="357" customWidth="1"/>
    <col min="8199" max="8199" width="22.5703125" style="357" customWidth="1"/>
    <col min="8200" max="8200" width="13.28515625" style="357" bestFit="1" customWidth="1"/>
    <col min="8201" max="8201" width="47.85546875" style="357" customWidth="1"/>
    <col min="8202" max="8203" width="9.140625" style="357"/>
    <col min="8204" max="8204" width="37" style="357" customWidth="1"/>
    <col min="8205" max="8448" width="9.140625" style="357"/>
    <col min="8449" max="8449" width="18.5703125" style="357" customWidth="1"/>
    <col min="8450" max="8450" width="12.5703125" style="357" customWidth="1"/>
    <col min="8451" max="8451" width="83.140625" style="357" customWidth="1"/>
    <col min="8452" max="8452" width="13.85546875" style="357" customWidth="1"/>
    <col min="8453" max="8453" width="12.5703125" style="357" customWidth="1"/>
    <col min="8454" max="8454" width="20.7109375" style="357" customWidth="1"/>
    <col min="8455" max="8455" width="22.5703125" style="357" customWidth="1"/>
    <col min="8456" max="8456" width="13.28515625" style="357" bestFit="1" customWidth="1"/>
    <col min="8457" max="8457" width="47.85546875" style="357" customWidth="1"/>
    <col min="8458" max="8459" width="9.140625" style="357"/>
    <col min="8460" max="8460" width="37" style="357" customWidth="1"/>
    <col min="8461" max="8704" width="9.140625" style="357"/>
    <col min="8705" max="8705" width="18.5703125" style="357" customWidth="1"/>
    <col min="8706" max="8706" width="12.5703125" style="357" customWidth="1"/>
    <col min="8707" max="8707" width="83.140625" style="357" customWidth="1"/>
    <col min="8708" max="8708" width="13.85546875" style="357" customWidth="1"/>
    <col min="8709" max="8709" width="12.5703125" style="357" customWidth="1"/>
    <col min="8710" max="8710" width="20.7109375" style="357" customWidth="1"/>
    <col min="8711" max="8711" width="22.5703125" style="357" customWidth="1"/>
    <col min="8712" max="8712" width="13.28515625" style="357" bestFit="1" customWidth="1"/>
    <col min="8713" max="8713" width="47.85546875" style="357" customWidth="1"/>
    <col min="8714" max="8715" width="9.140625" style="357"/>
    <col min="8716" max="8716" width="37" style="357" customWidth="1"/>
    <col min="8717" max="8960" width="9.140625" style="357"/>
    <col min="8961" max="8961" width="18.5703125" style="357" customWidth="1"/>
    <col min="8962" max="8962" width="12.5703125" style="357" customWidth="1"/>
    <col min="8963" max="8963" width="83.140625" style="357" customWidth="1"/>
    <col min="8964" max="8964" width="13.85546875" style="357" customWidth="1"/>
    <col min="8965" max="8965" width="12.5703125" style="357" customWidth="1"/>
    <col min="8966" max="8966" width="20.7109375" style="357" customWidth="1"/>
    <col min="8967" max="8967" width="22.5703125" style="357" customWidth="1"/>
    <col min="8968" max="8968" width="13.28515625" style="357" bestFit="1" customWidth="1"/>
    <col min="8969" max="8969" width="47.85546875" style="357" customWidth="1"/>
    <col min="8970" max="8971" width="9.140625" style="357"/>
    <col min="8972" max="8972" width="37" style="357" customWidth="1"/>
    <col min="8973" max="9216" width="9.140625" style="357"/>
    <col min="9217" max="9217" width="18.5703125" style="357" customWidth="1"/>
    <col min="9218" max="9218" width="12.5703125" style="357" customWidth="1"/>
    <col min="9219" max="9219" width="83.140625" style="357" customWidth="1"/>
    <col min="9220" max="9220" width="13.85546875" style="357" customWidth="1"/>
    <col min="9221" max="9221" width="12.5703125" style="357" customWidth="1"/>
    <col min="9222" max="9222" width="20.7109375" style="357" customWidth="1"/>
    <col min="9223" max="9223" width="22.5703125" style="357" customWidth="1"/>
    <col min="9224" max="9224" width="13.28515625" style="357" bestFit="1" customWidth="1"/>
    <col min="9225" max="9225" width="47.85546875" style="357" customWidth="1"/>
    <col min="9226" max="9227" width="9.140625" style="357"/>
    <col min="9228" max="9228" width="37" style="357" customWidth="1"/>
    <col min="9229" max="9472" width="9.140625" style="357"/>
    <col min="9473" max="9473" width="18.5703125" style="357" customWidth="1"/>
    <col min="9474" max="9474" width="12.5703125" style="357" customWidth="1"/>
    <col min="9475" max="9475" width="83.140625" style="357" customWidth="1"/>
    <col min="9476" max="9476" width="13.85546875" style="357" customWidth="1"/>
    <col min="9477" max="9477" width="12.5703125" style="357" customWidth="1"/>
    <col min="9478" max="9478" width="20.7109375" style="357" customWidth="1"/>
    <col min="9479" max="9479" width="22.5703125" style="357" customWidth="1"/>
    <col min="9480" max="9480" width="13.28515625" style="357" bestFit="1" customWidth="1"/>
    <col min="9481" max="9481" width="47.85546875" style="357" customWidth="1"/>
    <col min="9482" max="9483" width="9.140625" style="357"/>
    <col min="9484" max="9484" width="37" style="357" customWidth="1"/>
    <col min="9485" max="9728" width="9.140625" style="357"/>
    <col min="9729" max="9729" width="18.5703125" style="357" customWidth="1"/>
    <col min="9730" max="9730" width="12.5703125" style="357" customWidth="1"/>
    <col min="9731" max="9731" width="83.140625" style="357" customWidth="1"/>
    <col min="9732" max="9732" width="13.85546875" style="357" customWidth="1"/>
    <col min="9733" max="9733" width="12.5703125" style="357" customWidth="1"/>
    <col min="9734" max="9734" width="20.7109375" style="357" customWidth="1"/>
    <col min="9735" max="9735" width="22.5703125" style="357" customWidth="1"/>
    <col min="9736" max="9736" width="13.28515625" style="357" bestFit="1" customWidth="1"/>
    <col min="9737" max="9737" width="47.85546875" style="357" customWidth="1"/>
    <col min="9738" max="9739" width="9.140625" style="357"/>
    <col min="9740" max="9740" width="37" style="357" customWidth="1"/>
    <col min="9741" max="9984" width="9.140625" style="357"/>
    <col min="9985" max="9985" width="18.5703125" style="357" customWidth="1"/>
    <col min="9986" max="9986" width="12.5703125" style="357" customWidth="1"/>
    <col min="9987" max="9987" width="83.140625" style="357" customWidth="1"/>
    <col min="9988" max="9988" width="13.85546875" style="357" customWidth="1"/>
    <col min="9989" max="9989" width="12.5703125" style="357" customWidth="1"/>
    <col min="9990" max="9990" width="20.7109375" style="357" customWidth="1"/>
    <col min="9991" max="9991" width="22.5703125" style="357" customWidth="1"/>
    <col min="9992" max="9992" width="13.28515625" style="357" bestFit="1" customWidth="1"/>
    <col min="9993" max="9993" width="47.85546875" style="357" customWidth="1"/>
    <col min="9994" max="9995" width="9.140625" style="357"/>
    <col min="9996" max="9996" width="37" style="357" customWidth="1"/>
    <col min="9997" max="10240" width="9.140625" style="357"/>
    <col min="10241" max="10241" width="18.5703125" style="357" customWidth="1"/>
    <col min="10242" max="10242" width="12.5703125" style="357" customWidth="1"/>
    <col min="10243" max="10243" width="83.140625" style="357" customWidth="1"/>
    <col min="10244" max="10244" width="13.85546875" style="357" customWidth="1"/>
    <col min="10245" max="10245" width="12.5703125" style="357" customWidth="1"/>
    <col min="10246" max="10246" width="20.7109375" style="357" customWidth="1"/>
    <col min="10247" max="10247" width="22.5703125" style="357" customWidth="1"/>
    <col min="10248" max="10248" width="13.28515625" style="357" bestFit="1" customWidth="1"/>
    <col min="10249" max="10249" width="47.85546875" style="357" customWidth="1"/>
    <col min="10250" max="10251" width="9.140625" style="357"/>
    <col min="10252" max="10252" width="37" style="357" customWidth="1"/>
    <col min="10253" max="10496" width="9.140625" style="357"/>
    <col min="10497" max="10497" width="18.5703125" style="357" customWidth="1"/>
    <col min="10498" max="10498" width="12.5703125" style="357" customWidth="1"/>
    <col min="10499" max="10499" width="83.140625" style="357" customWidth="1"/>
    <col min="10500" max="10500" width="13.85546875" style="357" customWidth="1"/>
    <col min="10501" max="10501" width="12.5703125" style="357" customWidth="1"/>
    <col min="10502" max="10502" width="20.7109375" style="357" customWidth="1"/>
    <col min="10503" max="10503" width="22.5703125" style="357" customWidth="1"/>
    <col min="10504" max="10504" width="13.28515625" style="357" bestFit="1" customWidth="1"/>
    <col min="10505" max="10505" width="47.85546875" style="357" customWidth="1"/>
    <col min="10506" max="10507" width="9.140625" style="357"/>
    <col min="10508" max="10508" width="37" style="357" customWidth="1"/>
    <col min="10509" max="10752" width="9.140625" style="357"/>
    <col min="10753" max="10753" width="18.5703125" style="357" customWidth="1"/>
    <col min="10754" max="10754" width="12.5703125" style="357" customWidth="1"/>
    <col min="10755" max="10755" width="83.140625" style="357" customWidth="1"/>
    <col min="10756" max="10756" width="13.85546875" style="357" customWidth="1"/>
    <col min="10757" max="10757" width="12.5703125" style="357" customWidth="1"/>
    <col min="10758" max="10758" width="20.7109375" style="357" customWidth="1"/>
    <col min="10759" max="10759" width="22.5703125" style="357" customWidth="1"/>
    <col min="10760" max="10760" width="13.28515625" style="357" bestFit="1" customWidth="1"/>
    <col min="10761" max="10761" width="47.85546875" style="357" customWidth="1"/>
    <col min="10762" max="10763" width="9.140625" style="357"/>
    <col min="10764" max="10764" width="37" style="357" customWidth="1"/>
    <col min="10765" max="11008" width="9.140625" style="357"/>
    <col min="11009" max="11009" width="18.5703125" style="357" customWidth="1"/>
    <col min="11010" max="11010" width="12.5703125" style="357" customWidth="1"/>
    <col min="11011" max="11011" width="83.140625" style="357" customWidth="1"/>
    <col min="11012" max="11012" width="13.85546875" style="357" customWidth="1"/>
    <col min="11013" max="11013" width="12.5703125" style="357" customWidth="1"/>
    <col min="11014" max="11014" width="20.7109375" style="357" customWidth="1"/>
    <col min="11015" max="11015" width="22.5703125" style="357" customWidth="1"/>
    <col min="11016" max="11016" width="13.28515625" style="357" bestFit="1" customWidth="1"/>
    <col min="11017" max="11017" width="47.85546875" style="357" customWidth="1"/>
    <col min="11018" max="11019" width="9.140625" style="357"/>
    <col min="11020" max="11020" width="37" style="357" customWidth="1"/>
    <col min="11021" max="11264" width="9.140625" style="357"/>
    <col min="11265" max="11265" width="18.5703125" style="357" customWidth="1"/>
    <col min="11266" max="11266" width="12.5703125" style="357" customWidth="1"/>
    <col min="11267" max="11267" width="83.140625" style="357" customWidth="1"/>
    <col min="11268" max="11268" width="13.85546875" style="357" customWidth="1"/>
    <col min="11269" max="11269" width="12.5703125" style="357" customWidth="1"/>
    <col min="11270" max="11270" width="20.7109375" style="357" customWidth="1"/>
    <col min="11271" max="11271" width="22.5703125" style="357" customWidth="1"/>
    <col min="11272" max="11272" width="13.28515625" style="357" bestFit="1" customWidth="1"/>
    <col min="11273" max="11273" width="47.85546875" style="357" customWidth="1"/>
    <col min="11274" max="11275" width="9.140625" style="357"/>
    <col min="11276" max="11276" width="37" style="357" customWidth="1"/>
    <col min="11277" max="11520" width="9.140625" style="357"/>
    <col min="11521" max="11521" width="18.5703125" style="357" customWidth="1"/>
    <col min="11522" max="11522" width="12.5703125" style="357" customWidth="1"/>
    <col min="11523" max="11523" width="83.140625" style="357" customWidth="1"/>
    <col min="11524" max="11524" width="13.85546875" style="357" customWidth="1"/>
    <col min="11525" max="11525" width="12.5703125" style="357" customWidth="1"/>
    <col min="11526" max="11526" width="20.7109375" style="357" customWidth="1"/>
    <col min="11527" max="11527" width="22.5703125" style="357" customWidth="1"/>
    <col min="11528" max="11528" width="13.28515625" style="357" bestFit="1" customWidth="1"/>
    <col min="11529" max="11529" width="47.85546875" style="357" customWidth="1"/>
    <col min="11530" max="11531" width="9.140625" style="357"/>
    <col min="11532" max="11532" width="37" style="357" customWidth="1"/>
    <col min="11533" max="11776" width="9.140625" style="357"/>
    <col min="11777" max="11777" width="18.5703125" style="357" customWidth="1"/>
    <col min="11778" max="11778" width="12.5703125" style="357" customWidth="1"/>
    <col min="11779" max="11779" width="83.140625" style="357" customWidth="1"/>
    <col min="11780" max="11780" width="13.85546875" style="357" customWidth="1"/>
    <col min="11781" max="11781" width="12.5703125" style="357" customWidth="1"/>
    <col min="11782" max="11782" width="20.7109375" style="357" customWidth="1"/>
    <col min="11783" max="11783" width="22.5703125" style="357" customWidth="1"/>
    <col min="11784" max="11784" width="13.28515625" style="357" bestFit="1" customWidth="1"/>
    <col min="11785" max="11785" width="47.85546875" style="357" customWidth="1"/>
    <col min="11786" max="11787" width="9.140625" style="357"/>
    <col min="11788" max="11788" width="37" style="357" customWidth="1"/>
    <col min="11789" max="12032" width="9.140625" style="357"/>
    <col min="12033" max="12033" width="18.5703125" style="357" customWidth="1"/>
    <col min="12034" max="12034" width="12.5703125" style="357" customWidth="1"/>
    <col min="12035" max="12035" width="83.140625" style="357" customWidth="1"/>
    <col min="12036" max="12036" width="13.85546875" style="357" customWidth="1"/>
    <col min="12037" max="12037" width="12.5703125" style="357" customWidth="1"/>
    <col min="12038" max="12038" width="20.7109375" style="357" customWidth="1"/>
    <col min="12039" max="12039" width="22.5703125" style="357" customWidth="1"/>
    <col min="12040" max="12040" width="13.28515625" style="357" bestFit="1" customWidth="1"/>
    <col min="12041" max="12041" width="47.85546875" style="357" customWidth="1"/>
    <col min="12042" max="12043" width="9.140625" style="357"/>
    <col min="12044" max="12044" width="37" style="357" customWidth="1"/>
    <col min="12045" max="12288" width="9.140625" style="357"/>
    <col min="12289" max="12289" width="18.5703125" style="357" customWidth="1"/>
    <col min="12290" max="12290" width="12.5703125" style="357" customWidth="1"/>
    <col min="12291" max="12291" width="83.140625" style="357" customWidth="1"/>
    <col min="12292" max="12292" width="13.85546875" style="357" customWidth="1"/>
    <col min="12293" max="12293" width="12.5703125" style="357" customWidth="1"/>
    <col min="12294" max="12294" width="20.7109375" style="357" customWidth="1"/>
    <col min="12295" max="12295" width="22.5703125" style="357" customWidth="1"/>
    <col min="12296" max="12296" width="13.28515625" style="357" bestFit="1" customWidth="1"/>
    <col min="12297" max="12297" width="47.85546875" style="357" customWidth="1"/>
    <col min="12298" max="12299" width="9.140625" style="357"/>
    <col min="12300" max="12300" width="37" style="357" customWidth="1"/>
    <col min="12301" max="12544" width="9.140625" style="357"/>
    <col min="12545" max="12545" width="18.5703125" style="357" customWidth="1"/>
    <col min="12546" max="12546" width="12.5703125" style="357" customWidth="1"/>
    <col min="12547" max="12547" width="83.140625" style="357" customWidth="1"/>
    <col min="12548" max="12548" width="13.85546875" style="357" customWidth="1"/>
    <col min="12549" max="12549" width="12.5703125" style="357" customWidth="1"/>
    <col min="12550" max="12550" width="20.7109375" style="357" customWidth="1"/>
    <col min="12551" max="12551" width="22.5703125" style="357" customWidth="1"/>
    <col min="12552" max="12552" width="13.28515625" style="357" bestFit="1" customWidth="1"/>
    <col min="12553" max="12553" width="47.85546875" style="357" customWidth="1"/>
    <col min="12554" max="12555" width="9.140625" style="357"/>
    <col min="12556" max="12556" width="37" style="357" customWidth="1"/>
    <col min="12557" max="12800" width="9.140625" style="357"/>
    <col min="12801" max="12801" width="18.5703125" style="357" customWidth="1"/>
    <col min="12802" max="12802" width="12.5703125" style="357" customWidth="1"/>
    <col min="12803" max="12803" width="83.140625" style="357" customWidth="1"/>
    <col min="12804" max="12804" width="13.85546875" style="357" customWidth="1"/>
    <col min="12805" max="12805" width="12.5703125" style="357" customWidth="1"/>
    <col min="12806" max="12806" width="20.7109375" style="357" customWidth="1"/>
    <col min="12807" max="12807" width="22.5703125" style="357" customWidth="1"/>
    <col min="12808" max="12808" width="13.28515625" style="357" bestFit="1" customWidth="1"/>
    <col min="12809" max="12809" width="47.85546875" style="357" customWidth="1"/>
    <col min="12810" max="12811" width="9.140625" style="357"/>
    <col min="12812" max="12812" width="37" style="357" customWidth="1"/>
    <col min="12813" max="13056" width="9.140625" style="357"/>
    <col min="13057" max="13057" width="18.5703125" style="357" customWidth="1"/>
    <col min="13058" max="13058" width="12.5703125" style="357" customWidth="1"/>
    <col min="13059" max="13059" width="83.140625" style="357" customWidth="1"/>
    <col min="13060" max="13060" width="13.85546875" style="357" customWidth="1"/>
    <col min="13061" max="13061" width="12.5703125" style="357" customWidth="1"/>
    <col min="13062" max="13062" width="20.7109375" style="357" customWidth="1"/>
    <col min="13063" max="13063" width="22.5703125" style="357" customWidth="1"/>
    <col min="13064" max="13064" width="13.28515625" style="357" bestFit="1" customWidth="1"/>
    <col min="13065" max="13065" width="47.85546875" style="357" customWidth="1"/>
    <col min="13066" max="13067" width="9.140625" style="357"/>
    <col min="13068" max="13068" width="37" style="357" customWidth="1"/>
    <col min="13069" max="13312" width="9.140625" style="357"/>
    <col min="13313" max="13313" width="18.5703125" style="357" customWidth="1"/>
    <col min="13314" max="13314" width="12.5703125" style="357" customWidth="1"/>
    <col min="13315" max="13315" width="83.140625" style="357" customWidth="1"/>
    <col min="13316" max="13316" width="13.85546875" style="357" customWidth="1"/>
    <col min="13317" max="13317" width="12.5703125" style="357" customWidth="1"/>
    <col min="13318" max="13318" width="20.7109375" style="357" customWidth="1"/>
    <col min="13319" max="13319" width="22.5703125" style="357" customWidth="1"/>
    <col min="13320" max="13320" width="13.28515625" style="357" bestFit="1" customWidth="1"/>
    <col min="13321" max="13321" width="47.85546875" style="357" customWidth="1"/>
    <col min="13322" max="13323" width="9.140625" style="357"/>
    <col min="13324" max="13324" width="37" style="357" customWidth="1"/>
    <col min="13325" max="13568" width="9.140625" style="357"/>
    <col min="13569" max="13569" width="18.5703125" style="357" customWidth="1"/>
    <col min="13570" max="13570" width="12.5703125" style="357" customWidth="1"/>
    <col min="13571" max="13571" width="83.140625" style="357" customWidth="1"/>
    <col min="13572" max="13572" width="13.85546875" style="357" customWidth="1"/>
    <col min="13573" max="13573" width="12.5703125" style="357" customWidth="1"/>
    <col min="13574" max="13574" width="20.7109375" style="357" customWidth="1"/>
    <col min="13575" max="13575" width="22.5703125" style="357" customWidth="1"/>
    <col min="13576" max="13576" width="13.28515625" style="357" bestFit="1" customWidth="1"/>
    <col min="13577" max="13577" width="47.85546875" style="357" customWidth="1"/>
    <col min="13578" max="13579" width="9.140625" style="357"/>
    <col min="13580" max="13580" width="37" style="357" customWidth="1"/>
    <col min="13581" max="13824" width="9.140625" style="357"/>
    <col min="13825" max="13825" width="18.5703125" style="357" customWidth="1"/>
    <col min="13826" max="13826" width="12.5703125" style="357" customWidth="1"/>
    <col min="13827" max="13827" width="83.140625" style="357" customWidth="1"/>
    <col min="13828" max="13828" width="13.85546875" style="357" customWidth="1"/>
    <col min="13829" max="13829" width="12.5703125" style="357" customWidth="1"/>
    <col min="13830" max="13830" width="20.7109375" style="357" customWidth="1"/>
    <col min="13831" max="13831" width="22.5703125" style="357" customWidth="1"/>
    <col min="13832" max="13832" width="13.28515625" style="357" bestFit="1" customWidth="1"/>
    <col min="13833" max="13833" width="47.85546875" style="357" customWidth="1"/>
    <col min="13834" max="13835" width="9.140625" style="357"/>
    <col min="13836" max="13836" width="37" style="357" customWidth="1"/>
    <col min="13837" max="14080" width="9.140625" style="357"/>
    <col min="14081" max="14081" width="18.5703125" style="357" customWidth="1"/>
    <col min="14082" max="14082" width="12.5703125" style="357" customWidth="1"/>
    <col min="14083" max="14083" width="83.140625" style="357" customWidth="1"/>
    <col min="14084" max="14084" width="13.85546875" style="357" customWidth="1"/>
    <col min="14085" max="14085" width="12.5703125" style="357" customWidth="1"/>
    <col min="14086" max="14086" width="20.7109375" style="357" customWidth="1"/>
    <col min="14087" max="14087" width="22.5703125" style="357" customWidth="1"/>
    <col min="14088" max="14088" width="13.28515625" style="357" bestFit="1" customWidth="1"/>
    <col min="14089" max="14089" width="47.85546875" style="357" customWidth="1"/>
    <col min="14090" max="14091" width="9.140625" style="357"/>
    <col min="14092" max="14092" width="37" style="357" customWidth="1"/>
    <col min="14093" max="14336" width="9.140625" style="357"/>
    <col min="14337" max="14337" width="18.5703125" style="357" customWidth="1"/>
    <col min="14338" max="14338" width="12.5703125" style="357" customWidth="1"/>
    <col min="14339" max="14339" width="83.140625" style="357" customWidth="1"/>
    <col min="14340" max="14340" width="13.85546875" style="357" customWidth="1"/>
    <col min="14341" max="14341" width="12.5703125" style="357" customWidth="1"/>
    <col min="14342" max="14342" width="20.7109375" style="357" customWidth="1"/>
    <col min="14343" max="14343" width="22.5703125" style="357" customWidth="1"/>
    <col min="14344" max="14344" width="13.28515625" style="357" bestFit="1" customWidth="1"/>
    <col min="14345" max="14345" width="47.85546875" style="357" customWidth="1"/>
    <col min="14346" max="14347" width="9.140625" style="357"/>
    <col min="14348" max="14348" width="37" style="357" customWidth="1"/>
    <col min="14349" max="14592" width="9.140625" style="357"/>
    <col min="14593" max="14593" width="18.5703125" style="357" customWidth="1"/>
    <col min="14594" max="14594" width="12.5703125" style="357" customWidth="1"/>
    <col min="14595" max="14595" width="83.140625" style="357" customWidth="1"/>
    <col min="14596" max="14596" width="13.85546875" style="357" customWidth="1"/>
    <col min="14597" max="14597" width="12.5703125" style="357" customWidth="1"/>
    <col min="14598" max="14598" width="20.7109375" style="357" customWidth="1"/>
    <col min="14599" max="14599" width="22.5703125" style="357" customWidth="1"/>
    <col min="14600" max="14600" width="13.28515625" style="357" bestFit="1" customWidth="1"/>
    <col min="14601" max="14601" width="47.85546875" style="357" customWidth="1"/>
    <col min="14602" max="14603" width="9.140625" style="357"/>
    <col min="14604" max="14604" width="37" style="357" customWidth="1"/>
    <col min="14605" max="14848" width="9.140625" style="357"/>
    <col min="14849" max="14849" width="18.5703125" style="357" customWidth="1"/>
    <col min="14850" max="14850" width="12.5703125" style="357" customWidth="1"/>
    <col min="14851" max="14851" width="83.140625" style="357" customWidth="1"/>
    <col min="14852" max="14852" width="13.85546875" style="357" customWidth="1"/>
    <col min="14853" max="14853" width="12.5703125" style="357" customWidth="1"/>
    <col min="14854" max="14854" width="20.7109375" style="357" customWidth="1"/>
    <col min="14855" max="14855" width="22.5703125" style="357" customWidth="1"/>
    <col min="14856" max="14856" width="13.28515625" style="357" bestFit="1" customWidth="1"/>
    <col min="14857" max="14857" width="47.85546875" style="357" customWidth="1"/>
    <col min="14858" max="14859" width="9.140625" style="357"/>
    <col min="14860" max="14860" width="37" style="357" customWidth="1"/>
    <col min="14861" max="15104" width="9.140625" style="357"/>
    <col min="15105" max="15105" width="18.5703125" style="357" customWidth="1"/>
    <col min="15106" max="15106" width="12.5703125" style="357" customWidth="1"/>
    <col min="15107" max="15107" width="83.140625" style="357" customWidth="1"/>
    <col min="15108" max="15108" width="13.85546875" style="357" customWidth="1"/>
    <col min="15109" max="15109" width="12.5703125" style="357" customWidth="1"/>
    <col min="15110" max="15110" width="20.7109375" style="357" customWidth="1"/>
    <col min="15111" max="15111" width="22.5703125" style="357" customWidth="1"/>
    <col min="15112" max="15112" width="13.28515625" style="357" bestFit="1" customWidth="1"/>
    <col min="15113" max="15113" width="47.85546875" style="357" customWidth="1"/>
    <col min="15114" max="15115" width="9.140625" style="357"/>
    <col min="15116" max="15116" width="37" style="357" customWidth="1"/>
    <col min="15117" max="15360" width="9.140625" style="357"/>
    <col min="15361" max="15361" width="18.5703125" style="357" customWidth="1"/>
    <col min="15362" max="15362" width="12.5703125" style="357" customWidth="1"/>
    <col min="15363" max="15363" width="83.140625" style="357" customWidth="1"/>
    <col min="15364" max="15364" width="13.85546875" style="357" customWidth="1"/>
    <col min="15365" max="15365" width="12.5703125" style="357" customWidth="1"/>
    <col min="15366" max="15366" width="20.7109375" style="357" customWidth="1"/>
    <col min="15367" max="15367" width="22.5703125" style="357" customWidth="1"/>
    <col min="15368" max="15368" width="13.28515625" style="357" bestFit="1" customWidth="1"/>
    <col min="15369" max="15369" width="47.85546875" style="357" customWidth="1"/>
    <col min="15370" max="15371" width="9.140625" style="357"/>
    <col min="15372" max="15372" width="37" style="357" customWidth="1"/>
    <col min="15373" max="15616" width="9.140625" style="357"/>
    <col min="15617" max="15617" width="18.5703125" style="357" customWidth="1"/>
    <col min="15618" max="15618" width="12.5703125" style="357" customWidth="1"/>
    <col min="15619" max="15619" width="83.140625" style="357" customWidth="1"/>
    <col min="15620" max="15620" width="13.85546875" style="357" customWidth="1"/>
    <col min="15621" max="15621" width="12.5703125" style="357" customWidth="1"/>
    <col min="15622" max="15622" width="20.7109375" style="357" customWidth="1"/>
    <col min="15623" max="15623" width="22.5703125" style="357" customWidth="1"/>
    <col min="15624" max="15624" width="13.28515625" style="357" bestFit="1" customWidth="1"/>
    <col min="15625" max="15625" width="47.85546875" style="357" customWidth="1"/>
    <col min="15626" max="15627" width="9.140625" style="357"/>
    <col min="15628" max="15628" width="37" style="357" customWidth="1"/>
    <col min="15629" max="15872" width="9.140625" style="357"/>
    <col min="15873" max="15873" width="18.5703125" style="357" customWidth="1"/>
    <col min="15874" max="15874" width="12.5703125" style="357" customWidth="1"/>
    <col min="15875" max="15875" width="83.140625" style="357" customWidth="1"/>
    <col min="15876" max="15876" width="13.85546875" style="357" customWidth="1"/>
    <col min="15877" max="15877" width="12.5703125" style="357" customWidth="1"/>
    <col min="15878" max="15878" width="20.7109375" style="357" customWidth="1"/>
    <col min="15879" max="15879" width="22.5703125" style="357" customWidth="1"/>
    <col min="15880" max="15880" width="13.28515625" style="357" bestFit="1" customWidth="1"/>
    <col min="15881" max="15881" width="47.85546875" style="357" customWidth="1"/>
    <col min="15882" max="15883" width="9.140625" style="357"/>
    <col min="15884" max="15884" width="37" style="357" customWidth="1"/>
    <col min="15885" max="16128" width="9.140625" style="357"/>
    <col min="16129" max="16129" width="18.5703125" style="357" customWidth="1"/>
    <col min="16130" max="16130" width="12.5703125" style="357" customWidth="1"/>
    <col min="16131" max="16131" width="83.140625" style="357" customWidth="1"/>
    <col min="16132" max="16132" width="13.85546875" style="357" customWidth="1"/>
    <col min="16133" max="16133" width="12.5703125" style="357" customWidth="1"/>
    <col min="16134" max="16134" width="20.7109375" style="357" customWidth="1"/>
    <col min="16135" max="16135" width="22.5703125" style="357" customWidth="1"/>
    <col min="16136" max="16136" width="13.28515625" style="357" bestFit="1" customWidth="1"/>
    <col min="16137" max="16137" width="47.85546875" style="357" customWidth="1"/>
    <col min="16138" max="16139" width="9.140625" style="357"/>
    <col min="16140" max="16140" width="37" style="357" customWidth="1"/>
    <col min="16141" max="16384" width="9.140625" style="357"/>
  </cols>
  <sheetData>
    <row r="1" spans="1:9" ht="164.25" hidden="1" customHeight="1" x14ac:dyDescent="0.2">
      <c r="A1" s="637" t="s">
        <v>239</v>
      </c>
      <c r="B1" s="637"/>
      <c r="C1" s="637"/>
      <c r="D1" s="637"/>
      <c r="E1" s="637"/>
      <c r="F1" s="637"/>
      <c r="G1" s="637"/>
      <c r="H1" s="356"/>
      <c r="I1" s="356"/>
    </row>
    <row r="2" spans="1:9" ht="30" x14ac:dyDescent="0.2">
      <c r="A2" s="484"/>
      <c r="B2" s="638"/>
      <c r="C2" s="638"/>
      <c r="D2" s="638"/>
      <c r="E2" s="638"/>
      <c r="F2" s="638"/>
      <c r="G2" s="638"/>
    </row>
    <row r="3" spans="1:9" ht="15" x14ac:dyDescent="0.2">
      <c r="A3" s="484"/>
      <c r="B3" s="639"/>
      <c r="C3" s="639"/>
      <c r="D3" s="639"/>
      <c r="E3" s="639"/>
      <c r="F3" s="639"/>
      <c r="G3" s="639"/>
    </row>
    <row r="4" spans="1:9" ht="15" x14ac:dyDescent="0.2">
      <c r="A4" s="484"/>
      <c r="B4" s="534"/>
      <c r="C4" s="534"/>
      <c r="D4" s="534"/>
      <c r="E4" s="535"/>
      <c r="F4" s="534"/>
      <c r="G4" s="535"/>
    </row>
    <row r="5" spans="1:9" ht="18" x14ac:dyDescent="0.2">
      <c r="A5" s="484"/>
      <c r="B5" s="640"/>
      <c r="C5" s="640"/>
      <c r="D5" s="640"/>
      <c r="E5" s="640"/>
      <c r="F5" s="640"/>
      <c r="G5" s="640"/>
    </row>
    <row r="6" spans="1:9" ht="15.75" thickBot="1" x14ac:dyDescent="0.25">
      <c r="A6" s="536"/>
      <c r="B6" s="537"/>
      <c r="C6" s="538"/>
      <c r="D6" s="539"/>
      <c r="E6" s="537"/>
      <c r="F6" s="539"/>
      <c r="G6" s="540"/>
    </row>
    <row r="7" spans="1:9" ht="31.5" x14ac:dyDescent="0.2">
      <c r="A7" s="358" t="s">
        <v>240</v>
      </c>
      <c r="B7" s="359"/>
      <c r="C7" s="359" t="str">
        <f>ORÇAMENTO!D16</f>
        <v>SECRETARIA MUNICIPAL DE DESENVOLVIMENTO ECONÔMICO DE ITAPEVI</v>
      </c>
      <c r="D7" s="359"/>
      <c r="E7" s="359"/>
      <c r="F7" s="360"/>
      <c r="G7" s="361"/>
    </row>
    <row r="8" spans="1:9" ht="3.75" customHeight="1" x14ac:dyDescent="0.2">
      <c r="A8" s="362"/>
      <c r="B8" s="363"/>
      <c r="C8" s="363"/>
      <c r="D8" s="364"/>
      <c r="E8" s="363"/>
      <c r="F8" s="364"/>
      <c r="G8" s="365"/>
    </row>
    <row r="9" spans="1:9" ht="15.75" x14ac:dyDescent="0.2">
      <c r="A9" s="641" t="s">
        <v>27</v>
      </c>
      <c r="B9" s="636"/>
      <c r="C9" s="363" t="str">
        <f>ORÇAMENTO!D17</f>
        <v xml:space="preserve">ADEQUAÇÃO </v>
      </c>
      <c r="D9" s="363"/>
      <c r="E9" s="363"/>
      <c r="F9" s="366" t="s">
        <v>241</v>
      </c>
      <c r="G9" s="367">
        <f>ORÇAMENTO!H17</f>
        <v>778.63</v>
      </c>
    </row>
    <row r="10" spans="1:9" ht="3.75" customHeight="1" x14ac:dyDescent="0.2">
      <c r="A10" s="362"/>
      <c r="B10" s="363"/>
      <c r="C10" s="363"/>
      <c r="D10" s="364"/>
      <c r="E10" s="363"/>
      <c r="F10" s="368"/>
      <c r="G10" s="369"/>
    </row>
    <row r="11" spans="1:9" ht="15.75" customHeight="1" x14ac:dyDescent="0.2">
      <c r="A11" s="370" t="s">
        <v>242</v>
      </c>
      <c r="B11" s="363"/>
      <c r="C11" s="636" t="str">
        <f>ORÇAMENTO!D18</f>
        <v>RUA AGOSTINHO FERREIRA CAMPOS, Nº 752</v>
      </c>
      <c r="D11" s="636"/>
      <c r="E11" s="25"/>
      <c r="F11" s="371" t="s">
        <v>29</v>
      </c>
      <c r="G11" s="372" t="e">
        <f>ORÇAMENTO!H18</f>
        <v>#VALUE!</v>
      </c>
    </row>
    <row r="12" spans="1:9" ht="3.75" customHeight="1" x14ac:dyDescent="0.2">
      <c r="A12" s="362"/>
      <c r="B12" s="363"/>
      <c r="C12" s="363"/>
      <c r="D12" s="364"/>
      <c r="E12" s="363"/>
      <c r="F12" s="368"/>
      <c r="G12" s="369"/>
    </row>
    <row r="13" spans="1:9" ht="16.5" thickBot="1" x14ac:dyDescent="0.25">
      <c r="A13" s="373" t="s">
        <v>243</v>
      </c>
      <c r="B13" s="374"/>
      <c r="C13" s="375" t="str">
        <f>ORÇAMENTO!D19</f>
        <v>SINAPI - (Mai/22); CDHU - 186; SIURB EDIF (Jan/22)</v>
      </c>
      <c r="D13" s="375"/>
      <c r="E13" s="374"/>
      <c r="F13" s="376" t="s">
        <v>244</v>
      </c>
      <c r="G13" s="377" t="e">
        <f>ORÇAMENTO!H19</f>
        <v>#VALUE!</v>
      </c>
    </row>
    <row r="16" spans="1:9" ht="13.5" thickBot="1" x14ac:dyDescent="0.25"/>
    <row r="17" spans="1:7" x14ac:dyDescent="0.2">
      <c r="A17" s="378" t="s">
        <v>245</v>
      </c>
      <c r="B17" s="379"/>
      <c r="C17" s="79" t="s">
        <v>259</v>
      </c>
      <c r="D17" s="379"/>
      <c r="E17" s="380" t="s">
        <v>260</v>
      </c>
      <c r="F17" s="381"/>
      <c r="G17" s="382">
        <f>SUM(G18:G22)</f>
        <v>0</v>
      </c>
    </row>
    <row r="18" spans="1:7" x14ac:dyDescent="0.2">
      <c r="A18" s="383" t="s">
        <v>32</v>
      </c>
      <c r="B18" s="384"/>
      <c r="C18" s="384" t="s">
        <v>67</v>
      </c>
      <c r="D18" s="384" t="s">
        <v>246</v>
      </c>
      <c r="E18" s="384" t="s">
        <v>247</v>
      </c>
      <c r="F18" s="384" t="s">
        <v>248</v>
      </c>
      <c r="G18" s="385" t="s">
        <v>249</v>
      </c>
    </row>
    <row r="19" spans="1:7" x14ac:dyDescent="0.2">
      <c r="A19" s="386" t="s">
        <v>251</v>
      </c>
      <c r="B19" s="387" t="s">
        <v>168</v>
      </c>
      <c r="C19" s="388" t="s">
        <v>255</v>
      </c>
      <c r="D19" s="389">
        <v>7.0000000000000001E-3</v>
      </c>
      <c r="E19" s="387" t="s">
        <v>256</v>
      </c>
      <c r="F19" s="541"/>
      <c r="G19" s="390">
        <f>F19*D19</f>
        <v>0</v>
      </c>
    </row>
    <row r="20" spans="1:7" x14ac:dyDescent="0.2">
      <c r="A20" s="386" t="s">
        <v>252</v>
      </c>
      <c r="B20" s="387" t="s">
        <v>168</v>
      </c>
      <c r="C20" s="388" t="s">
        <v>257</v>
      </c>
      <c r="D20" s="389">
        <v>0.49</v>
      </c>
      <c r="E20" s="387" t="s">
        <v>166</v>
      </c>
      <c r="F20" s="541"/>
      <c r="G20" s="390">
        <f t="shared" ref="G20:G22" si="0">F20*D20</f>
        <v>0</v>
      </c>
    </row>
    <row r="21" spans="1:7" x14ac:dyDescent="0.2">
      <c r="A21" s="386" t="s">
        <v>253</v>
      </c>
      <c r="B21" s="387" t="s">
        <v>250</v>
      </c>
      <c r="C21" s="388" t="s">
        <v>258</v>
      </c>
      <c r="D21" s="389">
        <v>0.14000000000000001</v>
      </c>
      <c r="E21" s="387" t="s">
        <v>136</v>
      </c>
      <c r="F21" s="541"/>
      <c r="G21" s="390">
        <f t="shared" si="0"/>
        <v>0</v>
      </c>
    </row>
    <row r="22" spans="1:7" ht="25.5" x14ac:dyDescent="0.2">
      <c r="A22" s="386" t="s">
        <v>254</v>
      </c>
      <c r="B22" s="387" t="s">
        <v>134</v>
      </c>
      <c r="C22" s="388" t="s">
        <v>139</v>
      </c>
      <c r="D22" s="389">
        <v>0.24000000000000002</v>
      </c>
      <c r="E22" s="387" t="s">
        <v>136</v>
      </c>
      <c r="F22" s="541"/>
      <c r="G22" s="390">
        <f t="shared" si="0"/>
        <v>0</v>
      </c>
    </row>
    <row r="23" spans="1:7" ht="13.5" thickBot="1" x14ac:dyDescent="0.25">
      <c r="A23" s="391"/>
      <c r="B23" s="392"/>
      <c r="C23" s="393"/>
      <c r="D23" s="392"/>
      <c r="E23" s="392"/>
      <c r="F23" s="394" t="s">
        <v>261</v>
      </c>
      <c r="G23" s="395">
        <f>SUM(G19:G22)</f>
        <v>0</v>
      </c>
    </row>
    <row r="24" spans="1:7" x14ac:dyDescent="0.2">
      <c r="A24" s="535"/>
      <c r="B24" s="535"/>
      <c r="C24" s="535"/>
      <c r="D24" s="535"/>
      <c r="E24" s="535"/>
      <c r="F24" s="535"/>
      <c r="G24" s="535"/>
    </row>
    <row r="25" spans="1:7" x14ac:dyDescent="0.2">
      <c r="A25" s="535"/>
      <c r="B25" s="535"/>
      <c r="C25" s="535"/>
      <c r="D25" s="535"/>
      <c r="E25" s="535"/>
      <c r="F25" s="535"/>
      <c r="G25" s="535"/>
    </row>
    <row r="26" spans="1:7" x14ac:dyDescent="0.2">
      <c r="A26" s="542"/>
      <c r="B26" s="543"/>
      <c r="C26" s="544"/>
      <c r="D26" s="543"/>
      <c r="E26" s="545"/>
      <c r="F26" s="546"/>
      <c r="G26" s="547"/>
    </row>
    <row r="27" spans="1:7" hidden="1" x14ac:dyDescent="0.2">
      <c r="A27" s="548"/>
      <c r="B27" s="549"/>
      <c r="C27" s="550"/>
      <c r="D27" s="550"/>
      <c r="E27" s="549"/>
      <c r="F27" s="551"/>
      <c r="G27" s="552"/>
    </row>
    <row r="28" spans="1:7" hidden="1" x14ac:dyDescent="0.2">
      <c r="A28" s="553"/>
      <c r="B28" s="535"/>
      <c r="C28" s="535"/>
      <c r="D28" s="554"/>
      <c r="E28" s="535"/>
      <c r="F28" s="554"/>
      <c r="G28" s="555"/>
    </row>
    <row r="29" spans="1:7" hidden="1" x14ac:dyDescent="0.2">
      <c r="A29" s="553"/>
      <c r="B29" s="535"/>
      <c r="C29" s="535"/>
      <c r="D29" s="554"/>
      <c r="E29" s="535"/>
      <c r="F29" s="554"/>
      <c r="G29" s="555"/>
    </row>
    <row r="30" spans="1:7" hidden="1" x14ac:dyDescent="0.2">
      <c r="A30" s="553"/>
      <c r="B30" s="535"/>
      <c r="C30" s="535"/>
      <c r="D30" s="554"/>
      <c r="E30" s="535"/>
      <c r="F30" s="554"/>
      <c r="G30" s="555"/>
    </row>
    <row r="31" spans="1:7" hidden="1" x14ac:dyDescent="0.2">
      <c r="A31" s="553"/>
      <c r="B31" s="535"/>
      <c r="C31" s="535"/>
      <c r="D31" s="554"/>
      <c r="E31" s="535"/>
      <c r="F31" s="554"/>
      <c r="G31" s="555"/>
    </row>
    <row r="32" spans="1:7" hidden="1" x14ac:dyDescent="0.2">
      <c r="A32" s="556"/>
      <c r="B32" s="554"/>
      <c r="C32" s="554"/>
      <c r="D32" s="554"/>
      <c r="E32" s="554"/>
      <c r="F32" s="554"/>
      <c r="G32" s="555"/>
    </row>
    <row r="33" spans="1:7" hidden="1" x14ac:dyDescent="0.2">
      <c r="A33" s="557"/>
      <c r="B33" s="554"/>
      <c r="C33" s="554"/>
      <c r="D33" s="554"/>
      <c r="E33" s="554"/>
      <c r="F33" s="554"/>
      <c r="G33" s="555"/>
    </row>
    <row r="34" spans="1:7" hidden="1" x14ac:dyDescent="0.2">
      <c r="A34" s="558"/>
      <c r="B34" s="543"/>
      <c r="C34" s="559"/>
      <c r="D34" s="560"/>
      <c r="E34" s="545"/>
      <c r="F34" s="561"/>
      <c r="G34" s="547"/>
    </row>
    <row r="35" spans="1:7" hidden="1" x14ac:dyDescent="0.2">
      <c r="A35" s="558"/>
      <c r="B35" s="543"/>
      <c r="C35" s="559"/>
      <c r="D35" s="560"/>
      <c r="E35" s="545"/>
      <c r="F35" s="561"/>
      <c r="G35" s="547"/>
    </row>
    <row r="36" spans="1:7" ht="13.5" hidden="1" thickBot="1" x14ac:dyDescent="0.25">
      <c r="A36" s="562"/>
      <c r="B36" s="563"/>
      <c r="C36" s="564"/>
      <c r="D36" s="565"/>
      <c r="E36" s="566"/>
      <c r="F36" s="567"/>
      <c r="G36" s="568"/>
    </row>
    <row r="37" spans="1:7" hidden="1" x14ac:dyDescent="0.2">
      <c r="A37" s="542"/>
      <c r="B37" s="543"/>
      <c r="C37" s="544"/>
      <c r="D37" s="543"/>
      <c r="E37" s="545"/>
      <c r="F37" s="546"/>
      <c r="G37" s="547"/>
    </row>
    <row r="38" spans="1:7" hidden="1" x14ac:dyDescent="0.2">
      <c r="A38" s="548"/>
      <c r="B38" s="549"/>
      <c r="C38" s="550"/>
      <c r="D38" s="550"/>
      <c r="E38" s="549"/>
      <c r="F38" s="551"/>
      <c r="G38" s="552"/>
    </row>
    <row r="39" spans="1:7" hidden="1" x14ac:dyDescent="0.2">
      <c r="A39" s="553"/>
      <c r="B39" s="535"/>
      <c r="C39" s="535"/>
      <c r="D39" s="554"/>
      <c r="E39" s="535"/>
      <c r="F39" s="554"/>
      <c r="G39" s="555"/>
    </row>
    <row r="40" spans="1:7" hidden="1" x14ac:dyDescent="0.2">
      <c r="A40" s="556"/>
      <c r="B40" s="554"/>
      <c r="C40" s="554"/>
      <c r="D40" s="554"/>
      <c r="E40" s="554"/>
      <c r="F40" s="554"/>
      <c r="G40" s="555"/>
    </row>
    <row r="41" spans="1:7" hidden="1" x14ac:dyDescent="0.2">
      <c r="A41" s="557"/>
      <c r="B41" s="554"/>
      <c r="C41" s="554"/>
      <c r="D41" s="554"/>
      <c r="E41" s="554"/>
      <c r="F41" s="554"/>
      <c r="G41" s="555"/>
    </row>
    <row r="42" spans="1:7" hidden="1" x14ac:dyDescent="0.2">
      <c r="A42" s="558"/>
      <c r="B42" s="543"/>
      <c r="C42" s="559"/>
      <c r="D42" s="560"/>
      <c r="E42" s="545"/>
      <c r="F42" s="546"/>
      <c r="G42" s="547"/>
    </row>
    <row r="43" spans="1:7" ht="13.5" hidden="1" thickBot="1" x14ac:dyDescent="0.25">
      <c r="A43" s="562"/>
      <c r="B43" s="563"/>
      <c r="C43" s="564"/>
      <c r="D43" s="565"/>
      <c r="E43" s="566"/>
      <c r="F43" s="569"/>
      <c r="G43" s="568"/>
    </row>
    <row r="44" spans="1:7" hidden="1" x14ac:dyDescent="0.2">
      <c r="A44" s="558"/>
      <c r="B44" s="543"/>
      <c r="C44" s="559"/>
      <c r="D44" s="560"/>
      <c r="E44" s="545"/>
      <c r="F44" s="561"/>
      <c r="G44" s="547"/>
    </row>
    <row r="45" spans="1:7" x14ac:dyDescent="0.2">
      <c r="A45" s="535"/>
      <c r="B45" s="535"/>
      <c r="C45" s="535"/>
      <c r="D45" s="535"/>
      <c r="E45" s="535"/>
      <c r="F45" s="535"/>
      <c r="G45" s="570"/>
    </row>
    <row r="46" spans="1:7" x14ac:dyDescent="0.2">
      <c r="A46" s="535"/>
      <c r="B46" s="535"/>
      <c r="C46" s="535"/>
      <c r="D46" s="535"/>
      <c r="E46" s="535"/>
      <c r="F46" s="535"/>
      <c r="G46" s="535"/>
    </row>
    <row r="47" spans="1:7" x14ac:dyDescent="0.2">
      <c r="A47" s="535"/>
      <c r="B47" s="535"/>
      <c r="C47" s="535"/>
      <c r="D47" s="535"/>
      <c r="E47" s="535"/>
      <c r="F47" s="535"/>
      <c r="G47" s="535"/>
    </row>
    <row r="48" spans="1:7" ht="15" x14ac:dyDescent="0.2">
      <c r="A48" s="535"/>
      <c r="B48" s="535"/>
      <c r="C48" s="516"/>
      <c r="D48" s="642"/>
      <c r="E48" s="642"/>
      <c r="F48" s="642"/>
      <c r="G48" s="535"/>
    </row>
    <row r="49" spans="1:7" ht="15.75" x14ac:dyDescent="0.25">
      <c r="A49" s="535"/>
      <c r="B49" s="535"/>
      <c r="C49" s="528"/>
      <c r="D49" s="643"/>
      <c r="E49" s="643"/>
      <c r="F49" s="643"/>
      <c r="G49" s="535"/>
    </row>
    <row r="50" spans="1:7" ht="16.5" customHeight="1" x14ac:dyDescent="0.2">
      <c r="A50" s="535"/>
      <c r="B50" s="535"/>
      <c r="C50" s="518"/>
      <c r="D50" s="644"/>
      <c r="E50" s="644"/>
      <c r="F50" s="644"/>
      <c r="G50" s="535"/>
    </row>
    <row r="51" spans="1:7" ht="16.5" customHeight="1" x14ac:dyDescent="0.2">
      <c r="A51" s="535"/>
      <c r="B51" s="535"/>
      <c r="C51" s="518"/>
      <c r="D51" s="645"/>
      <c r="E51" s="645"/>
      <c r="F51" s="645"/>
      <c r="G51" s="535"/>
    </row>
    <row r="52" spans="1:7" ht="16.5" customHeight="1" x14ac:dyDescent="0.2">
      <c r="A52" s="535"/>
      <c r="B52" s="535"/>
      <c r="C52" s="484"/>
      <c r="D52" s="645"/>
      <c r="E52" s="645"/>
      <c r="F52" s="645"/>
      <c r="G52" s="535"/>
    </row>
  </sheetData>
  <sheetProtection algorithmName="SHA-512" hashValue="ZDALzOJCJF4hwwJ0Ei8Sv/lG+I7TVjZUrocJXZ/S5qeZezcTw0IURFj1PBt5akwIbMJXfFS6C0mCLjBnbOeX5Q==" saltValue="H67ZfCudioQhoTgMV1MKzA==" spinCount="100000" sheet="1" objects="1" scenarios="1" formatCells="0" formatColumns="0" formatRows="0" selectLockedCells="1"/>
  <mergeCells count="11">
    <mergeCell ref="D48:F48"/>
    <mergeCell ref="D49:F49"/>
    <mergeCell ref="D50:F50"/>
    <mergeCell ref="D51:F51"/>
    <mergeCell ref="D52:F52"/>
    <mergeCell ref="C11:D11"/>
    <mergeCell ref="A1:G1"/>
    <mergeCell ref="B2:G2"/>
    <mergeCell ref="B3:G3"/>
    <mergeCell ref="B5:G5"/>
    <mergeCell ref="A9:B9"/>
  </mergeCells>
  <printOptions horizontalCentered="1"/>
  <pageMargins left="0.51181102362204722" right="0.51181102362204722" top="0.59055118110236227" bottom="0.39370078740157483" header="0.51181102362204722" footer="0.51181102362204722"/>
  <pageSetup paperSize="9" scale="65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tabSelected="1" view="pageBreakPreview" zoomScaleNormal="100" zoomScaleSheetLayoutView="100" workbookViewId="0">
      <selection activeCell="B2" sqref="B2:E2"/>
    </sheetView>
  </sheetViews>
  <sheetFormatPr defaultRowHeight="15" x14ac:dyDescent="0.25"/>
  <cols>
    <col min="1" max="1" width="14" style="122" customWidth="1"/>
    <col min="2" max="2" width="62.42578125" style="5" customWidth="1"/>
    <col min="3" max="3" width="25.85546875" style="441" customWidth="1"/>
    <col min="4" max="4" width="26.28515625" style="441" customWidth="1"/>
    <col min="5" max="5" width="23.28515625" style="442" customWidth="1"/>
    <col min="6" max="6" width="9.140625" style="108"/>
    <col min="7" max="7" width="0" style="5" hidden="1" customWidth="1"/>
    <col min="8" max="8" width="15" style="5" bestFit="1" customWidth="1"/>
    <col min="9" max="256" width="9.140625" style="5"/>
    <col min="257" max="257" width="14" style="5" customWidth="1"/>
    <col min="258" max="258" width="62.42578125" style="5" customWidth="1"/>
    <col min="259" max="260" width="25.85546875" style="5" customWidth="1"/>
    <col min="261" max="261" width="22" style="5" customWidth="1"/>
    <col min="262" max="262" width="9.140625" style="5"/>
    <col min="263" max="263" width="0" style="5" hidden="1" customWidth="1"/>
    <col min="264" max="264" width="15" style="5" bestFit="1" customWidth="1"/>
    <col min="265" max="512" width="9.140625" style="5"/>
    <col min="513" max="513" width="14" style="5" customWidth="1"/>
    <col min="514" max="514" width="62.42578125" style="5" customWidth="1"/>
    <col min="515" max="516" width="25.85546875" style="5" customWidth="1"/>
    <col min="517" max="517" width="22" style="5" customWidth="1"/>
    <col min="518" max="518" width="9.140625" style="5"/>
    <col min="519" max="519" width="0" style="5" hidden="1" customWidth="1"/>
    <col min="520" max="520" width="15" style="5" bestFit="1" customWidth="1"/>
    <col min="521" max="768" width="9.140625" style="5"/>
    <col min="769" max="769" width="14" style="5" customWidth="1"/>
    <col min="770" max="770" width="62.42578125" style="5" customWidth="1"/>
    <col min="771" max="772" width="25.85546875" style="5" customWidth="1"/>
    <col min="773" max="773" width="22" style="5" customWidth="1"/>
    <col min="774" max="774" width="9.140625" style="5"/>
    <col min="775" max="775" width="0" style="5" hidden="1" customWidth="1"/>
    <col min="776" max="776" width="15" style="5" bestFit="1" customWidth="1"/>
    <col min="777" max="1024" width="9.140625" style="5"/>
    <col min="1025" max="1025" width="14" style="5" customWidth="1"/>
    <col min="1026" max="1026" width="62.42578125" style="5" customWidth="1"/>
    <col min="1027" max="1028" width="25.85546875" style="5" customWidth="1"/>
    <col min="1029" max="1029" width="22" style="5" customWidth="1"/>
    <col min="1030" max="1030" width="9.140625" style="5"/>
    <col min="1031" max="1031" width="0" style="5" hidden="1" customWidth="1"/>
    <col min="1032" max="1032" width="15" style="5" bestFit="1" customWidth="1"/>
    <col min="1033" max="1280" width="9.140625" style="5"/>
    <col min="1281" max="1281" width="14" style="5" customWidth="1"/>
    <col min="1282" max="1282" width="62.42578125" style="5" customWidth="1"/>
    <col min="1283" max="1284" width="25.85546875" style="5" customWidth="1"/>
    <col min="1285" max="1285" width="22" style="5" customWidth="1"/>
    <col min="1286" max="1286" width="9.140625" style="5"/>
    <col min="1287" max="1287" width="0" style="5" hidden="1" customWidth="1"/>
    <col min="1288" max="1288" width="15" style="5" bestFit="1" customWidth="1"/>
    <col min="1289" max="1536" width="9.140625" style="5"/>
    <col min="1537" max="1537" width="14" style="5" customWidth="1"/>
    <col min="1538" max="1538" width="62.42578125" style="5" customWidth="1"/>
    <col min="1539" max="1540" width="25.85546875" style="5" customWidth="1"/>
    <col min="1541" max="1541" width="22" style="5" customWidth="1"/>
    <col min="1542" max="1542" width="9.140625" style="5"/>
    <col min="1543" max="1543" width="0" style="5" hidden="1" customWidth="1"/>
    <col min="1544" max="1544" width="15" style="5" bestFit="1" customWidth="1"/>
    <col min="1545" max="1792" width="9.140625" style="5"/>
    <col min="1793" max="1793" width="14" style="5" customWidth="1"/>
    <col min="1794" max="1794" width="62.42578125" style="5" customWidth="1"/>
    <col min="1795" max="1796" width="25.85546875" style="5" customWidth="1"/>
    <col min="1797" max="1797" width="22" style="5" customWidth="1"/>
    <col min="1798" max="1798" width="9.140625" style="5"/>
    <col min="1799" max="1799" width="0" style="5" hidden="1" customWidth="1"/>
    <col min="1800" max="1800" width="15" style="5" bestFit="1" customWidth="1"/>
    <col min="1801" max="2048" width="9.140625" style="5"/>
    <col min="2049" max="2049" width="14" style="5" customWidth="1"/>
    <col min="2050" max="2050" width="62.42578125" style="5" customWidth="1"/>
    <col min="2051" max="2052" width="25.85546875" style="5" customWidth="1"/>
    <col min="2053" max="2053" width="22" style="5" customWidth="1"/>
    <col min="2054" max="2054" width="9.140625" style="5"/>
    <col min="2055" max="2055" width="0" style="5" hidden="1" customWidth="1"/>
    <col min="2056" max="2056" width="15" style="5" bestFit="1" customWidth="1"/>
    <col min="2057" max="2304" width="9.140625" style="5"/>
    <col min="2305" max="2305" width="14" style="5" customWidth="1"/>
    <col min="2306" max="2306" width="62.42578125" style="5" customWidth="1"/>
    <col min="2307" max="2308" width="25.85546875" style="5" customWidth="1"/>
    <col min="2309" max="2309" width="22" style="5" customWidth="1"/>
    <col min="2310" max="2310" width="9.140625" style="5"/>
    <col min="2311" max="2311" width="0" style="5" hidden="1" customWidth="1"/>
    <col min="2312" max="2312" width="15" style="5" bestFit="1" customWidth="1"/>
    <col min="2313" max="2560" width="9.140625" style="5"/>
    <col min="2561" max="2561" width="14" style="5" customWidth="1"/>
    <col min="2562" max="2562" width="62.42578125" style="5" customWidth="1"/>
    <col min="2563" max="2564" width="25.85546875" style="5" customWidth="1"/>
    <col min="2565" max="2565" width="22" style="5" customWidth="1"/>
    <col min="2566" max="2566" width="9.140625" style="5"/>
    <col min="2567" max="2567" width="0" style="5" hidden="1" customWidth="1"/>
    <col min="2568" max="2568" width="15" style="5" bestFit="1" customWidth="1"/>
    <col min="2569" max="2816" width="9.140625" style="5"/>
    <col min="2817" max="2817" width="14" style="5" customWidth="1"/>
    <col min="2818" max="2818" width="62.42578125" style="5" customWidth="1"/>
    <col min="2819" max="2820" width="25.85546875" style="5" customWidth="1"/>
    <col min="2821" max="2821" width="22" style="5" customWidth="1"/>
    <col min="2822" max="2822" width="9.140625" style="5"/>
    <col min="2823" max="2823" width="0" style="5" hidden="1" customWidth="1"/>
    <col min="2824" max="2824" width="15" style="5" bestFit="1" customWidth="1"/>
    <col min="2825" max="3072" width="9.140625" style="5"/>
    <col min="3073" max="3073" width="14" style="5" customWidth="1"/>
    <col min="3074" max="3074" width="62.42578125" style="5" customWidth="1"/>
    <col min="3075" max="3076" width="25.85546875" style="5" customWidth="1"/>
    <col min="3077" max="3077" width="22" style="5" customWidth="1"/>
    <col min="3078" max="3078" width="9.140625" style="5"/>
    <col min="3079" max="3079" width="0" style="5" hidden="1" customWidth="1"/>
    <col min="3080" max="3080" width="15" style="5" bestFit="1" customWidth="1"/>
    <col min="3081" max="3328" width="9.140625" style="5"/>
    <col min="3329" max="3329" width="14" style="5" customWidth="1"/>
    <col min="3330" max="3330" width="62.42578125" style="5" customWidth="1"/>
    <col min="3331" max="3332" width="25.85546875" style="5" customWidth="1"/>
    <col min="3333" max="3333" width="22" style="5" customWidth="1"/>
    <col min="3334" max="3334" width="9.140625" style="5"/>
    <col min="3335" max="3335" width="0" style="5" hidden="1" customWidth="1"/>
    <col min="3336" max="3336" width="15" style="5" bestFit="1" customWidth="1"/>
    <col min="3337" max="3584" width="9.140625" style="5"/>
    <col min="3585" max="3585" width="14" style="5" customWidth="1"/>
    <col min="3586" max="3586" width="62.42578125" style="5" customWidth="1"/>
    <col min="3587" max="3588" width="25.85546875" style="5" customWidth="1"/>
    <col min="3589" max="3589" width="22" style="5" customWidth="1"/>
    <col min="3590" max="3590" width="9.140625" style="5"/>
    <col min="3591" max="3591" width="0" style="5" hidden="1" customWidth="1"/>
    <col min="3592" max="3592" width="15" style="5" bestFit="1" customWidth="1"/>
    <col min="3593" max="3840" width="9.140625" style="5"/>
    <col min="3841" max="3841" width="14" style="5" customWidth="1"/>
    <col min="3842" max="3842" width="62.42578125" style="5" customWidth="1"/>
    <col min="3843" max="3844" width="25.85546875" style="5" customWidth="1"/>
    <col min="3845" max="3845" width="22" style="5" customWidth="1"/>
    <col min="3846" max="3846" width="9.140625" style="5"/>
    <col min="3847" max="3847" width="0" style="5" hidden="1" customWidth="1"/>
    <col min="3848" max="3848" width="15" style="5" bestFit="1" customWidth="1"/>
    <col min="3849" max="4096" width="9.140625" style="5"/>
    <col min="4097" max="4097" width="14" style="5" customWidth="1"/>
    <col min="4098" max="4098" width="62.42578125" style="5" customWidth="1"/>
    <col min="4099" max="4100" width="25.85546875" style="5" customWidth="1"/>
    <col min="4101" max="4101" width="22" style="5" customWidth="1"/>
    <col min="4102" max="4102" width="9.140625" style="5"/>
    <col min="4103" max="4103" width="0" style="5" hidden="1" customWidth="1"/>
    <col min="4104" max="4104" width="15" style="5" bestFit="1" customWidth="1"/>
    <col min="4105" max="4352" width="9.140625" style="5"/>
    <col min="4353" max="4353" width="14" style="5" customWidth="1"/>
    <col min="4354" max="4354" width="62.42578125" style="5" customWidth="1"/>
    <col min="4355" max="4356" width="25.85546875" style="5" customWidth="1"/>
    <col min="4357" max="4357" width="22" style="5" customWidth="1"/>
    <col min="4358" max="4358" width="9.140625" style="5"/>
    <col min="4359" max="4359" width="0" style="5" hidden="1" customWidth="1"/>
    <col min="4360" max="4360" width="15" style="5" bestFit="1" customWidth="1"/>
    <col min="4361" max="4608" width="9.140625" style="5"/>
    <col min="4609" max="4609" width="14" style="5" customWidth="1"/>
    <col min="4610" max="4610" width="62.42578125" style="5" customWidth="1"/>
    <col min="4611" max="4612" width="25.85546875" style="5" customWidth="1"/>
    <col min="4613" max="4613" width="22" style="5" customWidth="1"/>
    <col min="4614" max="4614" width="9.140625" style="5"/>
    <col min="4615" max="4615" width="0" style="5" hidden="1" customWidth="1"/>
    <col min="4616" max="4616" width="15" style="5" bestFit="1" customWidth="1"/>
    <col min="4617" max="4864" width="9.140625" style="5"/>
    <col min="4865" max="4865" width="14" style="5" customWidth="1"/>
    <col min="4866" max="4866" width="62.42578125" style="5" customWidth="1"/>
    <col min="4867" max="4868" width="25.85546875" style="5" customWidth="1"/>
    <col min="4869" max="4869" width="22" style="5" customWidth="1"/>
    <col min="4870" max="4870" width="9.140625" style="5"/>
    <col min="4871" max="4871" width="0" style="5" hidden="1" customWidth="1"/>
    <col min="4872" max="4872" width="15" style="5" bestFit="1" customWidth="1"/>
    <col min="4873" max="5120" width="9.140625" style="5"/>
    <col min="5121" max="5121" width="14" style="5" customWidth="1"/>
    <col min="5122" max="5122" width="62.42578125" style="5" customWidth="1"/>
    <col min="5123" max="5124" width="25.85546875" style="5" customWidth="1"/>
    <col min="5125" max="5125" width="22" style="5" customWidth="1"/>
    <col min="5126" max="5126" width="9.140625" style="5"/>
    <col min="5127" max="5127" width="0" style="5" hidden="1" customWidth="1"/>
    <col min="5128" max="5128" width="15" style="5" bestFit="1" customWidth="1"/>
    <col min="5129" max="5376" width="9.140625" style="5"/>
    <col min="5377" max="5377" width="14" style="5" customWidth="1"/>
    <col min="5378" max="5378" width="62.42578125" style="5" customWidth="1"/>
    <col min="5379" max="5380" width="25.85546875" style="5" customWidth="1"/>
    <col min="5381" max="5381" width="22" style="5" customWidth="1"/>
    <col min="5382" max="5382" width="9.140625" style="5"/>
    <col min="5383" max="5383" width="0" style="5" hidden="1" customWidth="1"/>
    <col min="5384" max="5384" width="15" style="5" bestFit="1" customWidth="1"/>
    <col min="5385" max="5632" width="9.140625" style="5"/>
    <col min="5633" max="5633" width="14" style="5" customWidth="1"/>
    <col min="5634" max="5634" width="62.42578125" style="5" customWidth="1"/>
    <col min="5635" max="5636" width="25.85546875" style="5" customWidth="1"/>
    <col min="5637" max="5637" width="22" style="5" customWidth="1"/>
    <col min="5638" max="5638" width="9.140625" style="5"/>
    <col min="5639" max="5639" width="0" style="5" hidden="1" customWidth="1"/>
    <col min="5640" max="5640" width="15" style="5" bestFit="1" customWidth="1"/>
    <col min="5641" max="5888" width="9.140625" style="5"/>
    <col min="5889" max="5889" width="14" style="5" customWidth="1"/>
    <col min="5890" max="5890" width="62.42578125" style="5" customWidth="1"/>
    <col min="5891" max="5892" width="25.85546875" style="5" customWidth="1"/>
    <col min="5893" max="5893" width="22" style="5" customWidth="1"/>
    <col min="5894" max="5894" width="9.140625" style="5"/>
    <col min="5895" max="5895" width="0" style="5" hidden="1" customWidth="1"/>
    <col min="5896" max="5896" width="15" style="5" bestFit="1" customWidth="1"/>
    <col min="5897" max="6144" width="9.140625" style="5"/>
    <col min="6145" max="6145" width="14" style="5" customWidth="1"/>
    <col min="6146" max="6146" width="62.42578125" style="5" customWidth="1"/>
    <col min="6147" max="6148" width="25.85546875" style="5" customWidth="1"/>
    <col min="6149" max="6149" width="22" style="5" customWidth="1"/>
    <col min="6150" max="6150" width="9.140625" style="5"/>
    <col min="6151" max="6151" width="0" style="5" hidden="1" customWidth="1"/>
    <col min="6152" max="6152" width="15" style="5" bestFit="1" customWidth="1"/>
    <col min="6153" max="6400" width="9.140625" style="5"/>
    <col min="6401" max="6401" width="14" style="5" customWidth="1"/>
    <col min="6402" max="6402" width="62.42578125" style="5" customWidth="1"/>
    <col min="6403" max="6404" width="25.85546875" style="5" customWidth="1"/>
    <col min="6405" max="6405" width="22" style="5" customWidth="1"/>
    <col min="6406" max="6406" width="9.140625" style="5"/>
    <col min="6407" max="6407" width="0" style="5" hidden="1" customWidth="1"/>
    <col min="6408" max="6408" width="15" style="5" bestFit="1" customWidth="1"/>
    <col min="6409" max="6656" width="9.140625" style="5"/>
    <col min="6657" max="6657" width="14" style="5" customWidth="1"/>
    <col min="6658" max="6658" width="62.42578125" style="5" customWidth="1"/>
    <col min="6659" max="6660" width="25.85546875" style="5" customWidth="1"/>
    <col min="6661" max="6661" width="22" style="5" customWidth="1"/>
    <col min="6662" max="6662" width="9.140625" style="5"/>
    <col min="6663" max="6663" width="0" style="5" hidden="1" customWidth="1"/>
    <col min="6664" max="6664" width="15" style="5" bestFit="1" customWidth="1"/>
    <col min="6665" max="6912" width="9.140625" style="5"/>
    <col min="6913" max="6913" width="14" style="5" customWidth="1"/>
    <col min="6914" max="6914" width="62.42578125" style="5" customWidth="1"/>
    <col min="6915" max="6916" width="25.85546875" style="5" customWidth="1"/>
    <col min="6917" max="6917" width="22" style="5" customWidth="1"/>
    <col min="6918" max="6918" width="9.140625" style="5"/>
    <col min="6919" max="6919" width="0" style="5" hidden="1" customWidth="1"/>
    <col min="6920" max="6920" width="15" style="5" bestFit="1" customWidth="1"/>
    <col min="6921" max="7168" width="9.140625" style="5"/>
    <col min="7169" max="7169" width="14" style="5" customWidth="1"/>
    <col min="7170" max="7170" width="62.42578125" style="5" customWidth="1"/>
    <col min="7171" max="7172" width="25.85546875" style="5" customWidth="1"/>
    <col min="7173" max="7173" width="22" style="5" customWidth="1"/>
    <col min="7174" max="7174" width="9.140625" style="5"/>
    <col min="7175" max="7175" width="0" style="5" hidden="1" customWidth="1"/>
    <col min="7176" max="7176" width="15" style="5" bestFit="1" customWidth="1"/>
    <col min="7177" max="7424" width="9.140625" style="5"/>
    <col min="7425" max="7425" width="14" style="5" customWidth="1"/>
    <col min="7426" max="7426" width="62.42578125" style="5" customWidth="1"/>
    <col min="7427" max="7428" width="25.85546875" style="5" customWidth="1"/>
    <col min="7429" max="7429" width="22" style="5" customWidth="1"/>
    <col min="7430" max="7430" width="9.140625" style="5"/>
    <col min="7431" max="7431" width="0" style="5" hidden="1" customWidth="1"/>
    <col min="7432" max="7432" width="15" style="5" bestFit="1" customWidth="1"/>
    <col min="7433" max="7680" width="9.140625" style="5"/>
    <col min="7681" max="7681" width="14" style="5" customWidth="1"/>
    <col min="7682" max="7682" width="62.42578125" style="5" customWidth="1"/>
    <col min="7683" max="7684" width="25.85546875" style="5" customWidth="1"/>
    <col min="7685" max="7685" width="22" style="5" customWidth="1"/>
    <col min="7686" max="7686" width="9.140625" style="5"/>
    <col min="7687" max="7687" width="0" style="5" hidden="1" customWidth="1"/>
    <col min="7688" max="7688" width="15" style="5" bestFit="1" customWidth="1"/>
    <col min="7689" max="7936" width="9.140625" style="5"/>
    <col min="7937" max="7937" width="14" style="5" customWidth="1"/>
    <col min="7938" max="7938" width="62.42578125" style="5" customWidth="1"/>
    <col min="7939" max="7940" width="25.85546875" style="5" customWidth="1"/>
    <col min="7941" max="7941" width="22" style="5" customWidth="1"/>
    <col min="7942" max="7942" width="9.140625" style="5"/>
    <col min="7943" max="7943" width="0" style="5" hidden="1" customWidth="1"/>
    <col min="7944" max="7944" width="15" style="5" bestFit="1" customWidth="1"/>
    <col min="7945" max="8192" width="9.140625" style="5"/>
    <col min="8193" max="8193" width="14" style="5" customWidth="1"/>
    <col min="8194" max="8194" width="62.42578125" style="5" customWidth="1"/>
    <col min="8195" max="8196" width="25.85546875" style="5" customWidth="1"/>
    <col min="8197" max="8197" width="22" style="5" customWidth="1"/>
    <col min="8198" max="8198" width="9.140625" style="5"/>
    <col min="8199" max="8199" width="0" style="5" hidden="1" customWidth="1"/>
    <col min="8200" max="8200" width="15" style="5" bestFit="1" customWidth="1"/>
    <col min="8201" max="8448" width="9.140625" style="5"/>
    <col min="8449" max="8449" width="14" style="5" customWidth="1"/>
    <col min="8450" max="8450" width="62.42578125" style="5" customWidth="1"/>
    <col min="8451" max="8452" width="25.85546875" style="5" customWidth="1"/>
    <col min="8453" max="8453" width="22" style="5" customWidth="1"/>
    <col min="8454" max="8454" width="9.140625" style="5"/>
    <col min="8455" max="8455" width="0" style="5" hidden="1" customWidth="1"/>
    <col min="8456" max="8456" width="15" style="5" bestFit="1" customWidth="1"/>
    <col min="8457" max="8704" width="9.140625" style="5"/>
    <col min="8705" max="8705" width="14" style="5" customWidth="1"/>
    <col min="8706" max="8706" width="62.42578125" style="5" customWidth="1"/>
    <col min="8707" max="8708" width="25.85546875" style="5" customWidth="1"/>
    <col min="8709" max="8709" width="22" style="5" customWidth="1"/>
    <col min="8710" max="8710" width="9.140625" style="5"/>
    <col min="8711" max="8711" width="0" style="5" hidden="1" customWidth="1"/>
    <col min="8712" max="8712" width="15" style="5" bestFit="1" customWidth="1"/>
    <col min="8713" max="8960" width="9.140625" style="5"/>
    <col min="8961" max="8961" width="14" style="5" customWidth="1"/>
    <col min="8962" max="8962" width="62.42578125" style="5" customWidth="1"/>
    <col min="8963" max="8964" width="25.85546875" style="5" customWidth="1"/>
    <col min="8965" max="8965" width="22" style="5" customWidth="1"/>
    <col min="8966" max="8966" width="9.140625" style="5"/>
    <col min="8967" max="8967" width="0" style="5" hidden="1" customWidth="1"/>
    <col min="8968" max="8968" width="15" style="5" bestFit="1" customWidth="1"/>
    <col min="8969" max="9216" width="9.140625" style="5"/>
    <col min="9217" max="9217" width="14" style="5" customWidth="1"/>
    <col min="9218" max="9218" width="62.42578125" style="5" customWidth="1"/>
    <col min="9219" max="9220" width="25.85546875" style="5" customWidth="1"/>
    <col min="9221" max="9221" width="22" style="5" customWidth="1"/>
    <col min="9222" max="9222" width="9.140625" style="5"/>
    <col min="9223" max="9223" width="0" style="5" hidden="1" customWidth="1"/>
    <col min="9224" max="9224" width="15" style="5" bestFit="1" customWidth="1"/>
    <col min="9225" max="9472" width="9.140625" style="5"/>
    <col min="9473" max="9473" width="14" style="5" customWidth="1"/>
    <col min="9474" max="9474" width="62.42578125" style="5" customWidth="1"/>
    <col min="9475" max="9476" width="25.85546875" style="5" customWidth="1"/>
    <col min="9477" max="9477" width="22" style="5" customWidth="1"/>
    <col min="9478" max="9478" width="9.140625" style="5"/>
    <col min="9479" max="9479" width="0" style="5" hidden="1" customWidth="1"/>
    <col min="9480" max="9480" width="15" style="5" bestFit="1" customWidth="1"/>
    <col min="9481" max="9728" width="9.140625" style="5"/>
    <col min="9729" max="9729" width="14" style="5" customWidth="1"/>
    <col min="9730" max="9730" width="62.42578125" style="5" customWidth="1"/>
    <col min="9731" max="9732" width="25.85546875" style="5" customWidth="1"/>
    <col min="9733" max="9733" width="22" style="5" customWidth="1"/>
    <col min="9734" max="9734" width="9.140625" style="5"/>
    <col min="9735" max="9735" width="0" style="5" hidden="1" customWidth="1"/>
    <col min="9736" max="9736" width="15" style="5" bestFit="1" customWidth="1"/>
    <col min="9737" max="9984" width="9.140625" style="5"/>
    <col min="9985" max="9985" width="14" style="5" customWidth="1"/>
    <col min="9986" max="9986" width="62.42578125" style="5" customWidth="1"/>
    <col min="9987" max="9988" width="25.85546875" style="5" customWidth="1"/>
    <col min="9989" max="9989" width="22" style="5" customWidth="1"/>
    <col min="9990" max="9990" width="9.140625" style="5"/>
    <col min="9991" max="9991" width="0" style="5" hidden="1" customWidth="1"/>
    <col min="9992" max="9992" width="15" style="5" bestFit="1" customWidth="1"/>
    <col min="9993" max="10240" width="9.140625" style="5"/>
    <col min="10241" max="10241" width="14" style="5" customWidth="1"/>
    <col min="10242" max="10242" width="62.42578125" style="5" customWidth="1"/>
    <col min="10243" max="10244" width="25.85546875" style="5" customWidth="1"/>
    <col min="10245" max="10245" width="22" style="5" customWidth="1"/>
    <col min="10246" max="10246" width="9.140625" style="5"/>
    <col min="10247" max="10247" width="0" style="5" hidden="1" customWidth="1"/>
    <col min="10248" max="10248" width="15" style="5" bestFit="1" customWidth="1"/>
    <col min="10249" max="10496" width="9.140625" style="5"/>
    <col min="10497" max="10497" width="14" style="5" customWidth="1"/>
    <col min="10498" max="10498" width="62.42578125" style="5" customWidth="1"/>
    <col min="10499" max="10500" width="25.85546875" style="5" customWidth="1"/>
    <col min="10501" max="10501" width="22" style="5" customWidth="1"/>
    <col min="10502" max="10502" width="9.140625" style="5"/>
    <col min="10503" max="10503" width="0" style="5" hidden="1" customWidth="1"/>
    <col min="10504" max="10504" width="15" style="5" bestFit="1" customWidth="1"/>
    <col min="10505" max="10752" width="9.140625" style="5"/>
    <col min="10753" max="10753" width="14" style="5" customWidth="1"/>
    <col min="10754" max="10754" width="62.42578125" style="5" customWidth="1"/>
    <col min="10755" max="10756" width="25.85546875" style="5" customWidth="1"/>
    <col min="10757" max="10757" width="22" style="5" customWidth="1"/>
    <col min="10758" max="10758" width="9.140625" style="5"/>
    <col min="10759" max="10759" width="0" style="5" hidden="1" customWidth="1"/>
    <col min="10760" max="10760" width="15" style="5" bestFit="1" customWidth="1"/>
    <col min="10761" max="11008" width="9.140625" style="5"/>
    <col min="11009" max="11009" width="14" style="5" customWidth="1"/>
    <col min="11010" max="11010" width="62.42578125" style="5" customWidth="1"/>
    <col min="11011" max="11012" width="25.85546875" style="5" customWidth="1"/>
    <col min="11013" max="11013" width="22" style="5" customWidth="1"/>
    <col min="11014" max="11014" width="9.140625" style="5"/>
    <col min="11015" max="11015" width="0" style="5" hidden="1" customWidth="1"/>
    <col min="11016" max="11016" width="15" style="5" bestFit="1" customWidth="1"/>
    <col min="11017" max="11264" width="9.140625" style="5"/>
    <col min="11265" max="11265" width="14" style="5" customWidth="1"/>
    <col min="11266" max="11266" width="62.42578125" style="5" customWidth="1"/>
    <col min="11267" max="11268" width="25.85546875" style="5" customWidth="1"/>
    <col min="11269" max="11269" width="22" style="5" customWidth="1"/>
    <col min="11270" max="11270" width="9.140625" style="5"/>
    <col min="11271" max="11271" width="0" style="5" hidden="1" customWidth="1"/>
    <col min="11272" max="11272" width="15" style="5" bestFit="1" customWidth="1"/>
    <col min="11273" max="11520" width="9.140625" style="5"/>
    <col min="11521" max="11521" width="14" style="5" customWidth="1"/>
    <col min="11522" max="11522" width="62.42578125" style="5" customWidth="1"/>
    <col min="11523" max="11524" width="25.85546875" style="5" customWidth="1"/>
    <col min="11525" max="11525" width="22" style="5" customWidth="1"/>
    <col min="11526" max="11526" width="9.140625" style="5"/>
    <col min="11527" max="11527" width="0" style="5" hidden="1" customWidth="1"/>
    <col min="11528" max="11528" width="15" style="5" bestFit="1" customWidth="1"/>
    <col min="11529" max="11776" width="9.140625" style="5"/>
    <col min="11777" max="11777" width="14" style="5" customWidth="1"/>
    <col min="11778" max="11778" width="62.42578125" style="5" customWidth="1"/>
    <col min="11779" max="11780" width="25.85546875" style="5" customWidth="1"/>
    <col min="11781" max="11781" width="22" style="5" customWidth="1"/>
    <col min="11782" max="11782" width="9.140625" style="5"/>
    <col min="11783" max="11783" width="0" style="5" hidden="1" customWidth="1"/>
    <col min="11784" max="11784" width="15" style="5" bestFit="1" customWidth="1"/>
    <col min="11785" max="12032" width="9.140625" style="5"/>
    <col min="12033" max="12033" width="14" style="5" customWidth="1"/>
    <col min="12034" max="12034" width="62.42578125" style="5" customWidth="1"/>
    <col min="12035" max="12036" width="25.85546875" style="5" customWidth="1"/>
    <col min="12037" max="12037" width="22" style="5" customWidth="1"/>
    <col min="12038" max="12038" width="9.140625" style="5"/>
    <col min="12039" max="12039" width="0" style="5" hidden="1" customWidth="1"/>
    <col min="12040" max="12040" width="15" style="5" bestFit="1" customWidth="1"/>
    <col min="12041" max="12288" width="9.140625" style="5"/>
    <col min="12289" max="12289" width="14" style="5" customWidth="1"/>
    <col min="12290" max="12290" width="62.42578125" style="5" customWidth="1"/>
    <col min="12291" max="12292" width="25.85546875" style="5" customWidth="1"/>
    <col min="12293" max="12293" width="22" style="5" customWidth="1"/>
    <col min="12294" max="12294" width="9.140625" style="5"/>
    <col min="12295" max="12295" width="0" style="5" hidden="1" customWidth="1"/>
    <col min="12296" max="12296" width="15" style="5" bestFit="1" customWidth="1"/>
    <col min="12297" max="12544" width="9.140625" style="5"/>
    <col min="12545" max="12545" width="14" style="5" customWidth="1"/>
    <col min="12546" max="12546" width="62.42578125" style="5" customWidth="1"/>
    <col min="12547" max="12548" width="25.85546875" style="5" customWidth="1"/>
    <col min="12549" max="12549" width="22" style="5" customWidth="1"/>
    <col min="12550" max="12550" width="9.140625" style="5"/>
    <col min="12551" max="12551" width="0" style="5" hidden="1" customWidth="1"/>
    <col min="12552" max="12552" width="15" style="5" bestFit="1" customWidth="1"/>
    <col min="12553" max="12800" width="9.140625" style="5"/>
    <col min="12801" max="12801" width="14" style="5" customWidth="1"/>
    <col min="12802" max="12802" width="62.42578125" style="5" customWidth="1"/>
    <col min="12803" max="12804" width="25.85546875" style="5" customWidth="1"/>
    <col min="12805" max="12805" width="22" style="5" customWidth="1"/>
    <col min="12806" max="12806" width="9.140625" style="5"/>
    <col min="12807" max="12807" width="0" style="5" hidden="1" customWidth="1"/>
    <col min="12808" max="12808" width="15" style="5" bestFit="1" customWidth="1"/>
    <col min="12809" max="13056" width="9.140625" style="5"/>
    <col min="13057" max="13057" width="14" style="5" customWidth="1"/>
    <col min="13058" max="13058" width="62.42578125" style="5" customWidth="1"/>
    <col min="13059" max="13060" width="25.85546875" style="5" customWidth="1"/>
    <col min="13061" max="13061" width="22" style="5" customWidth="1"/>
    <col min="13062" max="13062" width="9.140625" style="5"/>
    <col min="13063" max="13063" width="0" style="5" hidden="1" customWidth="1"/>
    <col min="13064" max="13064" width="15" style="5" bestFit="1" customWidth="1"/>
    <col min="13065" max="13312" width="9.140625" style="5"/>
    <col min="13313" max="13313" width="14" style="5" customWidth="1"/>
    <col min="13314" max="13314" width="62.42578125" style="5" customWidth="1"/>
    <col min="13315" max="13316" width="25.85546875" style="5" customWidth="1"/>
    <col min="13317" max="13317" width="22" style="5" customWidth="1"/>
    <col min="13318" max="13318" width="9.140625" style="5"/>
    <col min="13319" max="13319" width="0" style="5" hidden="1" customWidth="1"/>
    <col min="13320" max="13320" width="15" style="5" bestFit="1" customWidth="1"/>
    <col min="13321" max="13568" width="9.140625" style="5"/>
    <col min="13569" max="13569" width="14" style="5" customWidth="1"/>
    <col min="13570" max="13570" width="62.42578125" style="5" customWidth="1"/>
    <col min="13571" max="13572" width="25.85546875" style="5" customWidth="1"/>
    <col min="13573" max="13573" width="22" style="5" customWidth="1"/>
    <col min="13574" max="13574" width="9.140625" style="5"/>
    <col min="13575" max="13575" width="0" style="5" hidden="1" customWidth="1"/>
    <col min="13576" max="13576" width="15" style="5" bestFit="1" customWidth="1"/>
    <col min="13577" max="13824" width="9.140625" style="5"/>
    <col min="13825" max="13825" width="14" style="5" customWidth="1"/>
    <col min="13826" max="13826" width="62.42578125" style="5" customWidth="1"/>
    <col min="13827" max="13828" width="25.85546875" style="5" customWidth="1"/>
    <col min="13829" max="13829" width="22" style="5" customWidth="1"/>
    <col min="13830" max="13830" width="9.140625" style="5"/>
    <col min="13831" max="13831" width="0" style="5" hidden="1" customWidth="1"/>
    <col min="13832" max="13832" width="15" style="5" bestFit="1" customWidth="1"/>
    <col min="13833" max="14080" width="9.140625" style="5"/>
    <col min="14081" max="14081" width="14" style="5" customWidth="1"/>
    <col min="14082" max="14082" width="62.42578125" style="5" customWidth="1"/>
    <col min="14083" max="14084" width="25.85546875" style="5" customWidth="1"/>
    <col min="14085" max="14085" width="22" style="5" customWidth="1"/>
    <col min="14086" max="14086" width="9.140625" style="5"/>
    <col min="14087" max="14087" width="0" style="5" hidden="1" customWidth="1"/>
    <col min="14088" max="14088" width="15" style="5" bestFit="1" customWidth="1"/>
    <col min="14089" max="14336" width="9.140625" style="5"/>
    <col min="14337" max="14337" width="14" style="5" customWidth="1"/>
    <col min="14338" max="14338" width="62.42578125" style="5" customWidth="1"/>
    <col min="14339" max="14340" width="25.85546875" style="5" customWidth="1"/>
    <col min="14341" max="14341" width="22" style="5" customWidth="1"/>
    <col min="14342" max="14342" width="9.140625" style="5"/>
    <col min="14343" max="14343" width="0" style="5" hidden="1" customWidth="1"/>
    <col min="14344" max="14344" width="15" style="5" bestFit="1" customWidth="1"/>
    <col min="14345" max="14592" width="9.140625" style="5"/>
    <col min="14593" max="14593" width="14" style="5" customWidth="1"/>
    <col min="14594" max="14594" width="62.42578125" style="5" customWidth="1"/>
    <col min="14595" max="14596" width="25.85546875" style="5" customWidth="1"/>
    <col min="14597" max="14597" width="22" style="5" customWidth="1"/>
    <col min="14598" max="14598" width="9.140625" style="5"/>
    <col min="14599" max="14599" width="0" style="5" hidden="1" customWidth="1"/>
    <col min="14600" max="14600" width="15" style="5" bestFit="1" customWidth="1"/>
    <col min="14601" max="14848" width="9.140625" style="5"/>
    <col min="14849" max="14849" width="14" style="5" customWidth="1"/>
    <col min="14850" max="14850" width="62.42578125" style="5" customWidth="1"/>
    <col min="14851" max="14852" width="25.85546875" style="5" customWidth="1"/>
    <col min="14853" max="14853" width="22" style="5" customWidth="1"/>
    <col min="14854" max="14854" width="9.140625" style="5"/>
    <col min="14855" max="14855" width="0" style="5" hidden="1" customWidth="1"/>
    <col min="14856" max="14856" width="15" style="5" bestFit="1" customWidth="1"/>
    <col min="14857" max="15104" width="9.140625" style="5"/>
    <col min="15105" max="15105" width="14" style="5" customWidth="1"/>
    <col min="15106" max="15106" width="62.42578125" style="5" customWidth="1"/>
    <col min="15107" max="15108" width="25.85546875" style="5" customWidth="1"/>
    <col min="15109" max="15109" width="22" style="5" customWidth="1"/>
    <col min="15110" max="15110" width="9.140625" style="5"/>
    <col min="15111" max="15111" width="0" style="5" hidden="1" customWidth="1"/>
    <col min="15112" max="15112" width="15" style="5" bestFit="1" customWidth="1"/>
    <col min="15113" max="15360" width="9.140625" style="5"/>
    <col min="15361" max="15361" width="14" style="5" customWidth="1"/>
    <col min="15362" max="15362" width="62.42578125" style="5" customWidth="1"/>
    <col min="15363" max="15364" width="25.85546875" style="5" customWidth="1"/>
    <col min="15365" max="15365" width="22" style="5" customWidth="1"/>
    <col min="15366" max="15366" width="9.140625" style="5"/>
    <col min="15367" max="15367" width="0" style="5" hidden="1" customWidth="1"/>
    <col min="15368" max="15368" width="15" style="5" bestFit="1" customWidth="1"/>
    <col min="15369" max="15616" width="9.140625" style="5"/>
    <col min="15617" max="15617" width="14" style="5" customWidth="1"/>
    <col min="15618" max="15618" width="62.42578125" style="5" customWidth="1"/>
    <col min="15619" max="15620" width="25.85546875" style="5" customWidth="1"/>
    <col min="15621" max="15621" width="22" style="5" customWidth="1"/>
    <col min="15622" max="15622" width="9.140625" style="5"/>
    <col min="15623" max="15623" width="0" style="5" hidden="1" customWidth="1"/>
    <col min="15624" max="15624" width="15" style="5" bestFit="1" customWidth="1"/>
    <col min="15625" max="15872" width="9.140625" style="5"/>
    <col min="15873" max="15873" width="14" style="5" customWidth="1"/>
    <col min="15874" max="15874" width="62.42578125" style="5" customWidth="1"/>
    <col min="15875" max="15876" width="25.85546875" style="5" customWidth="1"/>
    <col min="15877" max="15877" width="22" style="5" customWidth="1"/>
    <col min="15878" max="15878" width="9.140625" style="5"/>
    <col min="15879" max="15879" width="0" style="5" hidden="1" customWidth="1"/>
    <col min="15880" max="15880" width="15" style="5" bestFit="1" customWidth="1"/>
    <col min="15881" max="16128" width="9.140625" style="5"/>
    <col min="16129" max="16129" width="14" style="5" customWidth="1"/>
    <col min="16130" max="16130" width="62.42578125" style="5" customWidth="1"/>
    <col min="16131" max="16132" width="25.85546875" style="5" customWidth="1"/>
    <col min="16133" max="16133" width="22" style="5" customWidth="1"/>
    <col min="16134" max="16134" width="9.140625" style="5"/>
    <col min="16135" max="16135" width="0" style="5" hidden="1" customWidth="1"/>
    <col min="16136" max="16136" width="15" style="5" bestFit="1" customWidth="1"/>
    <col min="16137" max="16384" width="9.140625" style="5"/>
  </cols>
  <sheetData>
    <row r="1" spans="1:9" ht="30.75" customHeight="1" x14ac:dyDescent="0.25">
      <c r="A1" s="642"/>
      <c r="B1" s="649"/>
      <c r="C1" s="649"/>
      <c r="D1" s="649"/>
      <c r="E1" s="650"/>
      <c r="F1" s="4"/>
      <c r="G1" s="4"/>
    </row>
    <row r="2" spans="1:9" ht="11.25" customHeight="1" x14ac:dyDescent="0.25">
      <c r="A2" s="642"/>
      <c r="B2" s="651"/>
      <c r="C2" s="651"/>
      <c r="D2" s="651"/>
      <c r="E2" s="652"/>
      <c r="F2" s="7"/>
      <c r="G2" s="7"/>
    </row>
    <row r="3" spans="1:9" ht="9.9499999999999993" customHeight="1" x14ac:dyDescent="0.25">
      <c r="A3" s="642"/>
      <c r="B3" s="651"/>
      <c r="C3" s="651"/>
      <c r="D3" s="651"/>
      <c r="E3" s="652"/>
      <c r="F3" s="7"/>
      <c r="G3" s="7"/>
    </row>
    <row r="4" spans="1:9" ht="18" x14ac:dyDescent="0.25">
      <c r="A4" s="642"/>
      <c r="B4" s="653"/>
      <c r="C4" s="653"/>
      <c r="D4" s="653"/>
      <c r="E4" s="654"/>
      <c r="F4" s="10"/>
      <c r="G4" s="10"/>
    </row>
    <row r="5" spans="1:9" ht="26.1" customHeight="1" thickBot="1" x14ac:dyDescent="0.3">
      <c r="A5" s="642"/>
      <c r="B5" s="571"/>
      <c r="C5" s="572"/>
      <c r="D5" s="572"/>
      <c r="E5" s="573"/>
      <c r="F5" s="396"/>
      <c r="G5" s="14"/>
      <c r="I5" s="13"/>
    </row>
    <row r="6" spans="1:9" s="24" customFormat="1" ht="18" customHeight="1" x14ac:dyDescent="0.25">
      <c r="A6" s="397" t="s">
        <v>26</v>
      </c>
      <c r="B6" s="646" t="str">
        <f>ORÇAMENTO!D16</f>
        <v>SECRETARIA MUNICIPAL DE DESENVOLVIMENTO ECONÔMICO DE ITAPEVI</v>
      </c>
      <c r="C6" s="646"/>
      <c r="D6" s="646"/>
      <c r="E6" s="647"/>
      <c r="F6" s="25"/>
      <c r="G6" s="25"/>
    </row>
    <row r="7" spans="1:9" s="24" customFormat="1" ht="8.25" customHeight="1" x14ac:dyDescent="0.25">
      <c r="A7" s="398"/>
      <c r="B7" s="25"/>
      <c r="C7" s="129"/>
      <c r="D7" s="129"/>
      <c r="E7" s="399"/>
      <c r="F7" s="400"/>
      <c r="G7" s="401"/>
      <c r="I7" s="129"/>
    </row>
    <row r="8" spans="1:9" s="24" customFormat="1" ht="18" customHeight="1" x14ac:dyDescent="0.25">
      <c r="A8" s="648" t="str">
        <f xml:space="preserve"> "Tipo de Intervenção: "&amp; ORÇAMENTO!D17</f>
        <v xml:space="preserve">Tipo de Intervenção: ADEQUAÇÃO </v>
      </c>
      <c r="B8" s="636"/>
      <c r="D8" s="30" t="str">
        <f>ORÇAMENTO!F17</f>
        <v>Área de intervenção</v>
      </c>
      <c r="E8" s="402">
        <f>ORÇAMENTO!H17</f>
        <v>778.63</v>
      </c>
      <c r="F8" s="400"/>
      <c r="G8" s="401"/>
    </row>
    <row r="9" spans="1:9" s="24" customFormat="1" ht="8.25" customHeight="1" x14ac:dyDescent="0.25">
      <c r="A9" s="398"/>
      <c r="B9" s="25"/>
      <c r="D9" s="403"/>
      <c r="E9" s="404"/>
      <c r="F9" s="400"/>
      <c r="G9" s="401"/>
      <c r="I9" s="129"/>
    </row>
    <row r="10" spans="1:9" s="24" customFormat="1" ht="33" customHeight="1" x14ac:dyDescent="0.25">
      <c r="A10" s="405" t="s">
        <v>28</v>
      </c>
      <c r="B10" s="363" t="str">
        <f>ORÇAMENTO!D18</f>
        <v>RUA AGOSTINHO FERREIRA CAMPOS, Nº 752</v>
      </c>
      <c r="D10" s="30" t="s">
        <v>29</v>
      </c>
      <c r="E10" s="406" t="e">
        <f>ORÇAMENTO!H18</f>
        <v>#VALUE!</v>
      </c>
      <c r="F10" s="659"/>
      <c r="G10" s="659"/>
      <c r="H10" s="407"/>
    </row>
    <row r="11" spans="1:9" s="24" customFormat="1" ht="8.25" customHeight="1" x14ac:dyDescent="0.25">
      <c r="A11" s="405"/>
      <c r="B11" s="25"/>
      <c r="D11" s="403"/>
      <c r="E11" s="404"/>
      <c r="F11" s="400"/>
      <c r="G11" s="401"/>
      <c r="H11" s="407"/>
      <c r="I11" s="129"/>
    </row>
    <row r="12" spans="1:9" s="24" customFormat="1" ht="15.75" x14ac:dyDescent="0.25">
      <c r="A12" s="405" t="s">
        <v>30</v>
      </c>
      <c r="B12" s="636" t="str">
        <f>ORÇAMENTO!D19</f>
        <v>SINAPI - (Mai/22); CDHU - 186; SIURB EDIF (Jan/22)</v>
      </c>
      <c r="C12" s="636"/>
      <c r="D12" s="30" t="str">
        <f>ORÇAMENTO!F19</f>
        <v>Invest./Área</v>
      </c>
      <c r="E12" s="408" t="e">
        <f>ORÇAMENTO!H19</f>
        <v>#VALUE!</v>
      </c>
      <c r="F12" s="660"/>
      <c r="G12" s="660"/>
      <c r="H12" s="407"/>
    </row>
    <row r="13" spans="1:9" ht="8.25" customHeight="1" thickBot="1" x14ac:dyDescent="0.3">
      <c r="A13" s="409"/>
      <c r="B13" s="410"/>
      <c r="C13" s="410"/>
      <c r="D13" s="410"/>
      <c r="E13" s="411"/>
      <c r="F13" s="412"/>
      <c r="G13" s="412"/>
    </row>
    <row r="14" spans="1:9" ht="18.75" customHeight="1" thickBot="1" x14ac:dyDescent="0.3">
      <c r="A14" s="661"/>
      <c r="B14" s="661"/>
      <c r="C14" s="661"/>
      <c r="D14" s="661"/>
      <c r="E14" s="661"/>
      <c r="F14" s="5"/>
      <c r="G14" s="5" t="str">
        <f>[9]Orçamento!E68</f>
        <v>BDI - 23,38%</v>
      </c>
      <c r="H14" s="407"/>
    </row>
    <row r="15" spans="1:9" s="42" customFormat="1" ht="39.950000000000003" customHeight="1" thickBot="1" x14ac:dyDescent="0.3">
      <c r="A15" s="413" t="s">
        <v>31</v>
      </c>
      <c r="B15" s="414" t="s">
        <v>34</v>
      </c>
      <c r="C15" s="415" t="s">
        <v>37</v>
      </c>
      <c r="D15" s="415" t="s">
        <v>238</v>
      </c>
      <c r="E15" s="416" t="s">
        <v>38</v>
      </c>
      <c r="G15" s="417">
        <f>[9]Orçamento!F68</f>
        <v>1.2338</v>
      </c>
    </row>
    <row r="16" spans="1:9" s="422" customFormat="1" ht="4.5" customHeight="1" x14ac:dyDescent="0.25">
      <c r="A16" s="418"/>
      <c r="B16" s="419"/>
      <c r="C16" s="420"/>
      <c r="D16" s="420"/>
      <c r="E16" s="421"/>
    </row>
    <row r="17" spans="1:6" s="422" customFormat="1" ht="37.5" customHeight="1" thickBot="1" x14ac:dyDescent="0.3">
      <c r="A17" s="423">
        <v>1</v>
      </c>
      <c r="B17" s="424" t="str">
        <f>ORÇAMENTO!D22</f>
        <v xml:space="preserve"> ADMINISTRAÇÃO LOCAL </v>
      </c>
      <c r="C17" s="425">
        <f>ORÇAMENTO!E22</f>
        <v>0</v>
      </c>
      <c r="D17" s="425" t="e">
        <f>C17*(1+ORÇAMENTO!$F$90)</f>
        <v>#VALUE!</v>
      </c>
      <c r="E17" s="426" t="e">
        <f>D17/$D$25</f>
        <v>#VALUE!</v>
      </c>
    </row>
    <row r="18" spans="1:6" s="422" customFormat="1" ht="39" customHeight="1" thickBot="1" x14ac:dyDescent="0.3">
      <c r="A18" s="427">
        <v>2</v>
      </c>
      <c r="B18" s="428" t="str">
        <f>ORÇAMENTO!D28</f>
        <v>ALVENARIA E OUTROS ELEMENTOS DIVISÓRIOS</v>
      </c>
      <c r="C18" s="429">
        <f>ORÇAMENTO!E28</f>
        <v>0</v>
      </c>
      <c r="D18" s="425" t="e">
        <f>C18*(1+ORÇAMENTO!$F$90)</f>
        <v>#VALUE!</v>
      </c>
      <c r="E18" s="430" t="e">
        <f>D18/$D$25</f>
        <v>#VALUE!</v>
      </c>
    </row>
    <row r="19" spans="1:6" s="422" customFormat="1" ht="41.25" customHeight="1" thickBot="1" x14ac:dyDescent="0.3">
      <c r="A19" s="427">
        <v>3</v>
      </c>
      <c r="B19" s="428" t="str">
        <f>ORÇAMENTO!D32</f>
        <v>PINTURAS</v>
      </c>
      <c r="C19" s="431">
        <f>ORÇAMENTO!E32</f>
        <v>0</v>
      </c>
      <c r="D19" s="425" t="e">
        <f>C19*(1+ORÇAMENTO!$F$90)</f>
        <v>#VALUE!</v>
      </c>
      <c r="E19" s="432" t="e">
        <f>D19/$D$25</f>
        <v>#VALUE!</v>
      </c>
    </row>
    <row r="20" spans="1:6" s="422" customFormat="1" ht="41.25" customHeight="1" thickBot="1" x14ac:dyDescent="0.3">
      <c r="A20" s="427">
        <v>4</v>
      </c>
      <c r="B20" s="428" t="str">
        <f>ORÇAMENTO!D36</f>
        <v>ELEMENTOS DE MADEIRA / COMPONENTES ESPECIAIS</v>
      </c>
      <c r="C20" s="431">
        <f>ORÇAMENTO!E36</f>
        <v>0</v>
      </c>
      <c r="D20" s="425" t="e">
        <f>C20*(1+ORÇAMENTO!$F$90)</f>
        <v>#VALUE!</v>
      </c>
      <c r="E20" s="432" t="e">
        <f t="shared" ref="E20:E21" si="0">D20/$D$25</f>
        <v>#VALUE!</v>
      </c>
    </row>
    <row r="21" spans="1:6" s="422" customFormat="1" ht="41.25" customHeight="1" thickBot="1" x14ac:dyDescent="0.3">
      <c r="A21" s="427">
        <v>5</v>
      </c>
      <c r="B21" s="428" t="str">
        <f>ORÇAMENTO!D40</f>
        <v xml:space="preserve">COMPONENTES ESPECIAIS/ VIDROS </v>
      </c>
      <c r="C21" s="431">
        <f>ORÇAMENTO!E40</f>
        <v>0</v>
      </c>
      <c r="D21" s="425" t="e">
        <f>C21*(1+ORÇAMENTO!$F$90)</f>
        <v>#VALUE!</v>
      </c>
      <c r="E21" s="432" t="e">
        <f t="shared" si="0"/>
        <v>#VALUE!</v>
      </c>
    </row>
    <row r="22" spans="1:6" s="422" customFormat="1" ht="41.25" customHeight="1" thickBot="1" x14ac:dyDescent="0.3">
      <c r="A22" s="427">
        <v>6</v>
      </c>
      <c r="B22" s="428" t="str">
        <f>ORÇAMENTO!D50</f>
        <v>INSTALAÇÕES</v>
      </c>
      <c r="C22" s="431">
        <f>ORÇAMENTO!E50</f>
        <v>0</v>
      </c>
      <c r="D22" s="425" t="e">
        <f>C22*(1+ORÇAMENTO!$F$90)</f>
        <v>#VALUE!</v>
      </c>
      <c r="E22" s="432" t="e">
        <f t="shared" ref="E22:E23" si="1">D22/$D$25</f>
        <v>#VALUE!</v>
      </c>
    </row>
    <row r="23" spans="1:6" s="422" customFormat="1" ht="39" customHeight="1" thickBot="1" x14ac:dyDescent="0.3">
      <c r="A23" s="427">
        <v>7</v>
      </c>
      <c r="B23" s="428" t="str">
        <f>ORÇAMENTO!D84</f>
        <v>ELEMENTOS DE PROTEÇÃO</v>
      </c>
      <c r="C23" s="431">
        <f>ORÇAMENTO!E84</f>
        <v>0</v>
      </c>
      <c r="D23" s="425" t="e">
        <f>C23*(1+ORÇAMENTO!$F$90)</f>
        <v>#VALUE!</v>
      </c>
      <c r="E23" s="432" t="e">
        <f t="shared" si="1"/>
        <v>#VALUE!</v>
      </c>
    </row>
    <row r="24" spans="1:6" s="422" customFormat="1" ht="3.95" customHeight="1" x14ac:dyDescent="0.25">
      <c r="A24" s="433"/>
      <c r="B24" s="434"/>
      <c r="C24" s="435"/>
      <c r="D24" s="435"/>
      <c r="E24" s="436"/>
    </row>
    <row r="25" spans="1:6" ht="29.25" customHeight="1" thickBot="1" x14ac:dyDescent="0.3">
      <c r="A25" s="657" t="s">
        <v>65</v>
      </c>
      <c r="B25" s="658"/>
      <c r="C25" s="437">
        <f>SUM(C17:C23)</f>
        <v>0</v>
      </c>
      <c r="D25" s="437" t="e">
        <f>SUM(D17:D23)</f>
        <v>#VALUE!</v>
      </c>
      <c r="E25" s="438" t="e">
        <f>SUM(E17:E23)</f>
        <v>#VALUE!</v>
      </c>
      <c r="F25" s="69"/>
    </row>
    <row r="26" spans="1:6" ht="12.75" customHeight="1" x14ac:dyDescent="0.25">
      <c r="A26" s="516"/>
      <c r="B26" s="516"/>
      <c r="C26" s="574"/>
      <c r="D26" s="574"/>
      <c r="E26" s="575"/>
      <c r="F26" s="5"/>
    </row>
    <row r="27" spans="1:6" ht="12.75" customHeight="1" x14ac:dyDescent="0.25">
      <c r="A27" s="516"/>
      <c r="B27" s="516"/>
      <c r="C27" s="574"/>
      <c r="D27" s="574"/>
      <c r="E27" s="575"/>
      <c r="F27" s="5"/>
    </row>
    <row r="28" spans="1:6" ht="12.75" customHeight="1" x14ac:dyDescent="0.25">
      <c r="A28" s="516"/>
      <c r="B28" s="516"/>
      <c r="C28" s="574"/>
      <c r="D28" s="662"/>
      <c r="E28" s="662"/>
      <c r="F28" s="5"/>
    </row>
    <row r="29" spans="1:6" ht="15" customHeight="1" x14ac:dyDescent="0.25">
      <c r="A29" s="576"/>
      <c r="B29" s="576"/>
      <c r="C29" s="642"/>
      <c r="D29" s="642"/>
      <c r="E29" s="642"/>
      <c r="F29" s="5"/>
    </row>
    <row r="30" spans="1:6" ht="12.75" customHeight="1" x14ac:dyDescent="0.25">
      <c r="A30" s="516"/>
      <c r="B30" s="577"/>
      <c r="C30" s="574"/>
      <c r="D30" s="574"/>
      <c r="E30" s="575"/>
      <c r="F30" s="5"/>
    </row>
    <row r="31" spans="1:6" ht="12.75" customHeight="1" x14ac:dyDescent="0.25">
      <c r="A31" s="516"/>
      <c r="B31" s="516"/>
      <c r="C31" s="574"/>
      <c r="D31" s="574"/>
      <c r="E31" s="575"/>
      <c r="F31" s="5"/>
    </row>
    <row r="32" spans="1:6" ht="12.75" customHeight="1" x14ac:dyDescent="0.25">
      <c r="A32" s="516"/>
      <c r="B32" s="577"/>
      <c r="C32" s="574"/>
      <c r="D32" s="574"/>
      <c r="E32" s="575"/>
      <c r="F32" s="5"/>
    </row>
    <row r="33" spans="1:7" ht="15.2" customHeight="1" x14ac:dyDescent="0.2">
      <c r="A33" s="484"/>
      <c r="B33" s="516"/>
      <c r="C33" s="655"/>
      <c r="D33" s="655"/>
      <c r="E33" s="655"/>
      <c r="F33" s="5"/>
      <c r="G33" s="439"/>
    </row>
    <row r="34" spans="1:7" ht="12.95" customHeight="1" x14ac:dyDescent="0.2">
      <c r="A34" s="484"/>
      <c r="B34" s="528"/>
      <c r="C34" s="656"/>
      <c r="D34" s="656"/>
      <c r="E34" s="656"/>
      <c r="F34" s="5"/>
      <c r="G34" s="440"/>
    </row>
    <row r="35" spans="1:7" ht="12.75" customHeight="1" x14ac:dyDescent="0.2">
      <c r="A35" s="484"/>
      <c r="B35" s="518"/>
      <c r="C35" s="578"/>
      <c r="D35" s="579"/>
      <c r="E35" s="580"/>
      <c r="F35" s="5"/>
      <c r="G35" s="440"/>
    </row>
    <row r="36" spans="1:7" x14ac:dyDescent="0.25">
      <c r="A36" s="484"/>
      <c r="B36" s="576"/>
      <c r="C36" s="578"/>
      <c r="D36" s="579"/>
      <c r="E36" s="581"/>
    </row>
    <row r="37" spans="1:7" x14ac:dyDescent="0.25">
      <c r="A37" s="484"/>
      <c r="B37" s="576"/>
      <c r="C37" s="578"/>
      <c r="D37" s="579"/>
      <c r="E37" s="581"/>
    </row>
  </sheetData>
  <sheetProtection algorithmName="SHA-512" hashValue="+PbqzDToFhWxIhWPqWCGR4AKU2Qt7x+w7z72oKn3eaNHlUGlKGWMK+3PW68pYL6g4xLSy9ZMuE3sObqL4cqsPA==" saltValue="tp1szab1o2lo2Qk9v08ASg==" spinCount="100000" sheet="1" objects="1" scenarios="1" formatCells="0" formatColumns="0" formatRows="0" selectLockedCells="1"/>
  <mergeCells count="16">
    <mergeCell ref="C29:E29"/>
    <mergeCell ref="C33:E33"/>
    <mergeCell ref="C34:E34"/>
    <mergeCell ref="A25:B25"/>
    <mergeCell ref="F10:G10"/>
    <mergeCell ref="B12:C12"/>
    <mergeCell ref="F12:G12"/>
    <mergeCell ref="A14:E14"/>
    <mergeCell ref="D28:E28"/>
    <mergeCell ref="B6:E6"/>
    <mergeCell ref="A8:B8"/>
    <mergeCell ref="A1:A5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view="pageBreakPreview" topLeftCell="A4" zoomScaleNormal="40" zoomScaleSheetLayoutView="100" workbookViewId="0">
      <selection activeCell="E19" sqref="E19"/>
    </sheetView>
  </sheetViews>
  <sheetFormatPr defaultRowHeight="12.75" x14ac:dyDescent="0.2"/>
  <cols>
    <col min="1" max="1" width="24.42578125" style="51" customWidth="1"/>
    <col min="2" max="2" width="39.42578125" style="51" customWidth="1"/>
    <col min="3" max="3" width="12.28515625" style="74" customWidth="1"/>
    <col min="4" max="4" width="26.5703125" style="480" customWidth="1"/>
    <col min="5" max="5" width="27.28515625" style="51" customWidth="1"/>
    <col min="6" max="7" width="30.140625" style="51" customWidth="1"/>
    <col min="8" max="8" width="9.140625" style="51" customWidth="1"/>
    <col min="9" max="16384" width="9.140625" style="51"/>
  </cols>
  <sheetData>
    <row r="1" spans="1:7" s="5" customFormat="1" ht="30.75" customHeight="1" x14ac:dyDescent="0.25">
      <c r="A1" s="576"/>
      <c r="B1" s="582"/>
      <c r="C1" s="582"/>
      <c r="D1" s="582"/>
      <c r="E1" s="576"/>
      <c r="F1" s="582"/>
      <c r="G1" s="582"/>
    </row>
    <row r="2" spans="1:7" s="5" customFormat="1" ht="22.5" customHeight="1" x14ac:dyDescent="0.25">
      <c r="A2" s="576"/>
      <c r="B2" s="576"/>
      <c r="C2" s="583"/>
      <c r="D2" s="583"/>
      <c r="E2" s="576"/>
      <c r="F2" s="583"/>
      <c r="G2" s="583"/>
    </row>
    <row r="3" spans="1:7" s="5" customFormat="1" ht="9.9499999999999993" customHeight="1" x14ac:dyDescent="0.25">
      <c r="A3" s="576"/>
      <c r="B3" s="576"/>
      <c r="C3" s="583"/>
      <c r="D3" s="583"/>
      <c r="E3" s="576"/>
      <c r="F3" s="584"/>
      <c r="G3" s="584"/>
    </row>
    <row r="4" spans="1:7" s="5" customFormat="1" ht="18" x14ac:dyDescent="0.25">
      <c r="A4" s="576"/>
      <c r="B4" s="585"/>
      <c r="C4" s="576"/>
      <c r="D4" s="585"/>
      <c r="E4" s="576"/>
      <c r="F4" s="585"/>
      <c r="G4" s="585"/>
    </row>
    <row r="5" spans="1:7" s="5" customFormat="1" ht="26.1" customHeight="1" thickBot="1" x14ac:dyDescent="0.3">
      <c r="A5" s="584"/>
      <c r="B5" s="584"/>
      <c r="C5" s="571"/>
      <c r="D5" s="586"/>
      <c r="E5" s="576"/>
      <c r="F5" s="584"/>
      <c r="G5" s="584"/>
    </row>
    <row r="6" spans="1:7" s="443" customFormat="1" ht="7.5" customHeight="1" x14ac:dyDescent="0.25">
      <c r="A6" s="15"/>
      <c r="B6" s="16"/>
      <c r="C6" s="16"/>
      <c r="D6" s="16"/>
      <c r="E6" s="16"/>
      <c r="F6" s="18"/>
      <c r="G6" s="18"/>
    </row>
    <row r="7" spans="1:7" s="445" customFormat="1" ht="38.25" customHeight="1" x14ac:dyDescent="0.25">
      <c r="A7" s="19" t="s">
        <v>26</v>
      </c>
      <c r="B7" s="663" t="str">
        <f>ORÇAMENTO!D16</f>
        <v>SECRETARIA MUNICIPAL DE DESENVOLVIMENTO ECONÔMICO DE ITAPEVI</v>
      </c>
      <c r="C7" s="663"/>
      <c r="D7" s="663"/>
      <c r="E7" s="444" t="str">
        <f>ORÇAMENTO!F17</f>
        <v>Área de intervenção</v>
      </c>
      <c r="G7" s="132">
        <f>ORÇAMENTO!H17</f>
        <v>778.63</v>
      </c>
    </row>
    <row r="8" spans="1:7" s="445" customFormat="1" ht="6" customHeight="1" x14ac:dyDescent="0.25">
      <c r="A8" s="446"/>
      <c r="C8" s="447"/>
      <c r="D8" s="447"/>
      <c r="E8" s="448"/>
      <c r="G8" s="449"/>
    </row>
    <row r="9" spans="1:7" s="445" customFormat="1" ht="26.25" customHeight="1" x14ac:dyDescent="0.25">
      <c r="A9" s="27" t="s">
        <v>95</v>
      </c>
      <c r="B9" s="447" t="str">
        <f>ORÇAMENTO!D17</f>
        <v xml:space="preserve">ADEQUAÇÃO </v>
      </c>
      <c r="C9" s="450"/>
      <c r="D9" s="450"/>
      <c r="E9" s="450" t="s">
        <v>29</v>
      </c>
      <c r="G9" s="451" t="e">
        <f>ORÇAMENTO!H18</f>
        <v>#VALUE!</v>
      </c>
    </row>
    <row r="10" spans="1:7" s="445" customFormat="1" ht="6" customHeight="1" x14ac:dyDescent="0.25">
      <c r="A10" s="19"/>
      <c r="B10" s="447"/>
      <c r="C10" s="447"/>
      <c r="D10" s="447"/>
      <c r="E10" s="448"/>
      <c r="G10" s="449"/>
    </row>
    <row r="11" spans="1:7" s="445" customFormat="1" ht="30" customHeight="1" x14ac:dyDescent="0.25">
      <c r="A11" s="27" t="s">
        <v>28</v>
      </c>
      <c r="B11" s="450" t="str">
        <f>ORÇAMENTO!D18</f>
        <v>RUA AGOSTINHO FERREIRA CAMPOS, Nº 752</v>
      </c>
      <c r="C11" s="452"/>
      <c r="D11" s="452"/>
      <c r="E11" s="453" t="str">
        <f>ORÇAMENTO!F19</f>
        <v>Invest./Área</v>
      </c>
      <c r="G11" s="454" t="e">
        <f>ORÇAMENTO!H19</f>
        <v>#VALUE!</v>
      </c>
    </row>
    <row r="12" spans="1:7" s="443" customFormat="1" ht="6" customHeight="1" thickBot="1" x14ac:dyDescent="0.3">
      <c r="A12" s="34"/>
      <c r="B12" s="35"/>
      <c r="C12" s="35"/>
      <c r="D12" s="35"/>
      <c r="E12" s="35"/>
      <c r="F12" s="455"/>
      <c r="G12" s="455"/>
    </row>
    <row r="13" spans="1:7" s="456" customFormat="1" ht="12" customHeight="1" thickBot="1" x14ac:dyDescent="0.3">
      <c r="A13" s="15"/>
      <c r="B13" s="16"/>
      <c r="C13" s="16"/>
      <c r="D13" s="16"/>
      <c r="E13" s="16"/>
      <c r="F13" s="16"/>
      <c r="G13" s="16"/>
    </row>
    <row r="14" spans="1:7" s="42" customFormat="1" ht="18.75" thickBot="1" x14ac:dyDescent="0.3">
      <c r="A14" s="664" t="s">
        <v>31</v>
      </c>
      <c r="B14" s="665" t="s">
        <v>67</v>
      </c>
      <c r="C14" s="80" t="s">
        <v>68</v>
      </c>
      <c r="D14" s="80" t="s">
        <v>69</v>
      </c>
      <c r="E14" s="682" t="s">
        <v>234</v>
      </c>
      <c r="F14" s="682" t="s">
        <v>235</v>
      </c>
      <c r="G14" s="682" t="s">
        <v>275</v>
      </c>
    </row>
    <row r="15" spans="1:7" s="42" customFormat="1" ht="18.75" thickBot="1" x14ac:dyDescent="0.3">
      <c r="A15" s="664"/>
      <c r="B15" s="665"/>
      <c r="C15" s="43" t="s">
        <v>74</v>
      </c>
      <c r="D15" s="43" t="s">
        <v>75</v>
      </c>
      <c r="E15" s="683"/>
      <c r="F15" s="683"/>
      <c r="G15" s="683"/>
    </row>
    <row r="16" spans="1:7" ht="12" customHeight="1" thickBot="1" x14ac:dyDescent="0.25">
      <c r="A16" s="457"/>
      <c r="B16" s="457"/>
      <c r="C16" s="457"/>
      <c r="D16" s="457"/>
      <c r="E16" s="457"/>
      <c r="F16" s="458"/>
      <c r="G16" s="458"/>
    </row>
    <row r="17" spans="1:8" ht="23.25" customHeight="1" x14ac:dyDescent="0.2">
      <c r="A17" s="687">
        <f>[10]Orçamento!A14</f>
        <v>1</v>
      </c>
      <c r="B17" s="689" t="str">
        <f>RESUMO!B17</f>
        <v xml:space="preserve"> ADMINISTRAÇÃO LOCAL </v>
      </c>
      <c r="C17" s="690" t="e">
        <f>RESUMO!E17</f>
        <v>#VALUE!</v>
      </c>
      <c r="D17" s="691" t="e">
        <f>RESUMO!D17</f>
        <v>#VALUE!</v>
      </c>
      <c r="E17" s="587"/>
      <c r="F17" s="588"/>
      <c r="G17" s="588"/>
      <c r="H17" s="75"/>
    </row>
    <row r="18" spans="1:8" ht="14.25" customHeight="1" x14ac:dyDescent="0.2">
      <c r="A18" s="688"/>
      <c r="B18" s="681"/>
      <c r="C18" s="685"/>
      <c r="D18" s="686"/>
      <c r="E18" s="459" t="e">
        <f t="shared" ref="E18:F18" si="0">E17*$D17</f>
        <v>#VALUE!</v>
      </c>
      <c r="F18" s="459" t="e">
        <f t="shared" si="0"/>
        <v>#VALUE!</v>
      </c>
      <c r="G18" s="459" t="e">
        <f t="shared" ref="G18" si="1">G17*$D17</f>
        <v>#VALUE!</v>
      </c>
    </row>
    <row r="19" spans="1:8" ht="23.25" customHeight="1" x14ac:dyDescent="0.2">
      <c r="A19" s="676">
        <f>[10]Orçamento!A20</f>
        <v>2</v>
      </c>
      <c r="B19" s="678" t="str">
        <f>RESUMO!B18</f>
        <v>ALVENARIA E OUTROS ELEMENTOS DIVISÓRIOS</v>
      </c>
      <c r="C19" s="679" t="e">
        <f>RESUMO!E18</f>
        <v>#VALUE!</v>
      </c>
      <c r="D19" s="680" t="e">
        <f>RESUMO!D18</f>
        <v>#VALUE!</v>
      </c>
      <c r="E19" s="589"/>
      <c r="F19" s="590"/>
      <c r="G19" s="590"/>
      <c r="H19" s="75"/>
    </row>
    <row r="20" spans="1:8" ht="30.75" customHeight="1" x14ac:dyDescent="0.2">
      <c r="A20" s="677"/>
      <c r="B20" s="669"/>
      <c r="C20" s="671"/>
      <c r="D20" s="673"/>
      <c r="E20" s="460" t="e">
        <f t="shared" ref="E20:F20" si="2">E19*$D19</f>
        <v>#VALUE!</v>
      </c>
      <c r="F20" s="460" t="e">
        <f t="shared" si="2"/>
        <v>#VALUE!</v>
      </c>
      <c r="G20" s="460" t="e">
        <f t="shared" ref="G20" si="3">G19*$D19</f>
        <v>#VALUE!</v>
      </c>
    </row>
    <row r="21" spans="1:8" ht="23.25" customHeight="1" x14ac:dyDescent="0.2">
      <c r="A21" s="684">
        <v>3</v>
      </c>
      <c r="B21" s="681" t="str">
        <f>RESUMO!B19</f>
        <v>PINTURAS</v>
      </c>
      <c r="C21" s="685" t="e">
        <f>RESUMO!E19</f>
        <v>#VALUE!</v>
      </c>
      <c r="D21" s="686" t="e">
        <f>RESUMO!D19</f>
        <v>#VALUE!</v>
      </c>
      <c r="E21" s="589"/>
      <c r="F21" s="591"/>
      <c r="G21" s="591"/>
      <c r="H21" s="75"/>
    </row>
    <row r="22" spans="1:8" ht="24.75" customHeight="1" x14ac:dyDescent="0.2">
      <c r="A22" s="667"/>
      <c r="B22" s="681"/>
      <c r="C22" s="685"/>
      <c r="D22" s="686"/>
      <c r="E22" s="461" t="e">
        <f t="shared" ref="E22:F22" si="4">E21*$D$21</f>
        <v>#VALUE!</v>
      </c>
      <c r="F22" s="462" t="e">
        <f t="shared" si="4"/>
        <v>#VALUE!</v>
      </c>
      <c r="G22" s="462" t="e">
        <f t="shared" ref="G22" si="5">G21*$D$21</f>
        <v>#VALUE!</v>
      </c>
    </row>
    <row r="23" spans="1:8" ht="24.75" customHeight="1" x14ac:dyDescent="0.2">
      <c r="A23" s="674">
        <v>4</v>
      </c>
      <c r="B23" s="678" t="str">
        <f>RESUMO!B20</f>
        <v>ELEMENTOS DE MADEIRA / COMPONENTES ESPECIAIS</v>
      </c>
      <c r="C23" s="679" t="e">
        <f>RESUMO!E20</f>
        <v>#VALUE!</v>
      </c>
      <c r="D23" s="680" t="e">
        <f>RESUMO!D20</f>
        <v>#VALUE!</v>
      </c>
      <c r="E23" s="592"/>
      <c r="F23" s="593"/>
      <c r="G23" s="593"/>
    </row>
    <row r="24" spans="1:8" ht="24.75" customHeight="1" x14ac:dyDescent="0.2">
      <c r="A24" s="675"/>
      <c r="B24" s="669"/>
      <c r="C24" s="671"/>
      <c r="D24" s="673"/>
      <c r="E24" s="461" t="e">
        <f>E23*$D$23</f>
        <v>#VALUE!</v>
      </c>
      <c r="F24" s="461" t="e">
        <f>F23*$D$23</f>
        <v>#VALUE!</v>
      </c>
      <c r="G24" s="461" t="e">
        <f>G23*$D$23</f>
        <v>#VALUE!</v>
      </c>
    </row>
    <row r="25" spans="1:8" ht="24.75" customHeight="1" x14ac:dyDescent="0.2">
      <c r="A25" s="674">
        <v>5</v>
      </c>
      <c r="B25" s="681" t="str">
        <f>RESUMO!B21</f>
        <v xml:space="preserve">COMPONENTES ESPECIAIS/ VIDROS </v>
      </c>
      <c r="C25" s="679" t="e">
        <f>RESUMO!E21</f>
        <v>#VALUE!</v>
      </c>
      <c r="D25" s="680" t="e">
        <f>RESUMO!D21</f>
        <v>#VALUE!</v>
      </c>
      <c r="E25" s="592"/>
      <c r="F25" s="592"/>
      <c r="G25" s="592"/>
    </row>
    <row r="26" spans="1:8" ht="24.75" customHeight="1" x14ac:dyDescent="0.2">
      <c r="A26" s="674"/>
      <c r="B26" s="669"/>
      <c r="C26" s="671"/>
      <c r="D26" s="673"/>
      <c r="E26" s="461" t="e">
        <f>E25*$D$25</f>
        <v>#VALUE!</v>
      </c>
      <c r="F26" s="461" t="e">
        <f>F25*$D$25</f>
        <v>#VALUE!</v>
      </c>
      <c r="G26" s="461" t="e">
        <f>G25*$D$25</f>
        <v>#VALUE!</v>
      </c>
    </row>
    <row r="27" spans="1:8" ht="23.25" customHeight="1" x14ac:dyDescent="0.2">
      <c r="A27" s="676">
        <v>6</v>
      </c>
      <c r="B27" s="678" t="str">
        <f>RESUMO!B22</f>
        <v>INSTALAÇÕES</v>
      </c>
      <c r="C27" s="679" t="e">
        <f>RESUMO!E22</f>
        <v>#VALUE!</v>
      </c>
      <c r="D27" s="680" t="e">
        <f>RESUMO!D22</f>
        <v>#VALUE!</v>
      </c>
      <c r="E27" s="594"/>
      <c r="F27" s="595"/>
      <c r="G27" s="595"/>
      <c r="H27" s="75"/>
    </row>
    <row r="28" spans="1:8" ht="25.5" customHeight="1" x14ac:dyDescent="0.2">
      <c r="A28" s="677"/>
      <c r="B28" s="669"/>
      <c r="C28" s="671"/>
      <c r="D28" s="673"/>
      <c r="E28" s="460" t="e">
        <f t="shared" ref="E28:F28" si="6">E27*$D27</f>
        <v>#VALUE!</v>
      </c>
      <c r="F28" s="460" t="e">
        <f t="shared" si="6"/>
        <v>#VALUE!</v>
      </c>
      <c r="G28" s="460" t="e">
        <f t="shared" ref="G28" si="7">G27*$D27</f>
        <v>#VALUE!</v>
      </c>
    </row>
    <row r="29" spans="1:8" ht="23.25" hidden="1" customHeight="1" x14ac:dyDescent="0.2">
      <c r="A29" s="464">
        <f>[10]Orçamento!A35</f>
        <v>4</v>
      </c>
      <c r="B29" s="465" t="str">
        <f>[10]Orçamento!D35</f>
        <v>SINALIZAÇÃO</v>
      </c>
      <c r="C29" s="466"/>
      <c r="D29" s="81"/>
      <c r="E29" s="463"/>
      <c r="F29" s="467"/>
      <c r="G29" s="467"/>
      <c r="H29" s="75"/>
    </row>
    <row r="30" spans="1:8" ht="14.25" hidden="1" customHeight="1" thickBot="1" x14ac:dyDescent="0.25">
      <c r="A30" s="468"/>
      <c r="B30" s="469"/>
      <c r="C30" s="466"/>
      <c r="D30" s="81"/>
      <c r="E30" s="459"/>
      <c r="F30" s="470"/>
      <c r="G30" s="470"/>
    </row>
    <row r="31" spans="1:8" ht="22.5" customHeight="1" x14ac:dyDescent="0.2">
      <c r="A31" s="666">
        <v>7</v>
      </c>
      <c r="B31" s="668" t="str">
        <f>RESUMO!B23</f>
        <v>ELEMENTOS DE PROTEÇÃO</v>
      </c>
      <c r="C31" s="670" t="e">
        <f>RESUMO!E23</f>
        <v>#VALUE!</v>
      </c>
      <c r="D31" s="672" t="e">
        <f>RESUMO!D23</f>
        <v>#VALUE!</v>
      </c>
      <c r="E31" s="594"/>
      <c r="F31" s="595"/>
      <c r="G31" s="595"/>
    </row>
    <row r="32" spans="1:8" ht="30.75" customHeight="1" thickBot="1" x14ac:dyDescent="0.25">
      <c r="A32" s="667"/>
      <c r="B32" s="669"/>
      <c r="C32" s="671"/>
      <c r="D32" s="673"/>
      <c r="E32" s="460" t="e">
        <f>E31*$D$31</f>
        <v>#VALUE!</v>
      </c>
      <c r="F32" s="460" t="e">
        <f>F31*$D$31</f>
        <v>#VALUE!</v>
      </c>
      <c r="G32" s="460" t="e">
        <f>G31*$D$31</f>
        <v>#VALUE!</v>
      </c>
    </row>
    <row r="33" spans="1:7" ht="9" customHeight="1" thickBot="1" x14ac:dyDescent="0.3">
      <c r="A33" s="471"/>
      <c r="B33" s="472"/>
      <c r="C33" s="473"/>
      <c r="D33" s="473"/>
      <c r="E33" s="474"/>
      <c r="F33" s="474"/>
      <c r="G33" s="474"/>
    </row>
    <row r="34" spans="1:7" ht="32.25" customHeight="1" thickBot="1" x14ac:dyDescent="0.25">
      <c r="A34" s="475"/>
      <c r="B34" s="476" t="s">
        <v>81</v>
      </c>
      <c r="C34" s="85" t="e">
        <f>SUM(C17:C32)</f>
        <v>#VALUE!</v>
      </c>
      <c r="D34" s="477" t="e">
        <f>SUM(D17:D32)</f>
        <v>#VALUE!</v>
      </c>
      <c r="E34" s="478" t="e">
        <f>SUM(E18,E20,E22,E24,E26,E28,E32)</f>
        <v>#VALUE!</v>
      </c>
      <c r="F34" s="478" t="e">
        <f>SUM(F18,F20,F22,F24,F26,F28,F32)</f>
        <v>#VALUE!</v>
      </c>
      <c r="G34" s="478" t="e">
        <f>SUM(G18,G20,G22,G24,G26,G28,G32)</f>
        <v>#VALUE!</v>
      </c>
    </row>
    <row r="35" spans="1:7" ht="20.25" thickBot="1" x14ac:dyDescent="0.25">
      <c r="A35" s="479"/>
      <c r="B35" s="82" t="s">
        <v>94</v>
      </c>
      <c r="C35" s="83" t="e">
        <f>D35/D34</f>
        <v>#VALUE!</v>
      </c>
      <c r="D35" s="84" t="e">
        <f>SUM(E34:F34)</f>
        <v>#VALUE!</v>
      </c>
      <c r="E35" s="86" t="e">
        <f>E34</f>
        <v>#VALUE!</v>
      </c>
      <c r="F35" s="86" t="e">
        <f>F34+E35</f>
        <v>#VALUE!</v>
      </c>
      <c r="G35" s="86" t="e">
        <f>G34+F35</f>
        <v>#VALUE!</v>
      </c>
    </row>
    <row r="36" spans="1:7" x14ac:dyDescent="0.2">
      <c r="A36" s="596"/>
      <c r="B36" s="596"/>
      <c r="C36" s="597"/>
      <c r="D36" s="597"/>
      <c r="E36" s="596"/>
      <c r="F36" s="596"/>
      <c r="G36" s="596"/>
    </row>
    <row r="37" spans="1:7" x14ac:dyDescent="0.2">
      <c r="A37" s="598"/>
      <c r="B37" s="599"/>
      <c r="C37" s="597"/>
      <c r="D37" s="600"/>
      <c r="E37" s="596"/>
      <c r="F37" s="601"/>
      <c r="G37" s="601"/>
    </row>
    <row r="38" spans="1:7" x14ac:dyDescent="0.2">
      <c r="A38" s="596"/>
      <c r="B38" s="599"/>
      <c r="C38" s="597"/>
      <c r="D38" s="600"/>
      <c r="E38" s="596"/>
      <c r="F38" s="601"/>
      <c r="G38" s="601"/>
    </row>
    <row r="39" spans="1:7" ht="12.75" customHeight="1" x14ac:dyDescent="0.2">
      <c r="A39" s="596"/>
      <c r="B39" s="602"/>
      <c r="C39" s="597"/>
      <c r="D39" s="600"/>
      <c r="E39" s="603"/>
      <c r="F39" s="601"/>
      <c r="G39" s="601"/>
    </row>
    <row r="40" spans="1:7" ht="15.75" x14ac:dyDescent="0.2">
      <c r="A40" s="596"/>
      <c r="B40" s="528"/>
      <c r="C40" s="597"/>
      <c r="D40" s="600"/>
      <c r="E40" s="604"/>
      <c r="F40" s="605"/>
      <c r="G40" s="605"/>
    </row>
    <row r="41" spans="1:7" ht="22.5" customHeight="1" x14ac:dyDescent="0.2">
      <c r="A41" s="596"/>
      <c r="B41" s="518"/>
      <c r="C41" s="578"/>
      <c r="D41" s="600"/>
      <c r="E41" s="606"/>
      <c r="F41" s="605"/>
      <c r="G41" s="605"/>
    </row>
    <row r="42" spans="1:7" ht="12.75" customHeight="1" x14ac:dyDescent="0.2">
      <c r="A42" s="596"/>
      <c r="B42" s="518"/>
      <c r="C42" s="578"/>
      <c r="D42" s="600"/>
      <c r="E42" s="606"/>
      <c r="F42" s="605"/>
      <c r="G42" s="605"/>
    </row>
    <row r="43" spans="1:7" ht="15" x14ac:dyDescent="0.2">
      <c r="A43" s="596"/>
      <c r="B43" s="484"/>
      <c r="C43" s="578"/>
      <c r="D43" s="606"/>
      <c r="E43" s="596"/>
      <c r="F43" s="605"/>
      <c r="G43" s="605"/>
    </row>
  </sheetData>
  <sheetProtection algorithmName="SHA-512" hashValue="F6nFREyvpix3afJaItNthg5YA6NrGvZNQwcQ/lvVdY7gP6ehZa2+og6J3a+p5vqXn+aqv2rNXWvjNGyRU5yaDA==" saltValue="pdsQ9BAx0HKk4PkHb2dc/g==" spinCount="100000" sheet="1" objects="1" scenarios="1" formatCells="0" formatColumns="0" formatRows="0" selectLockedCells="1"/>
  <mergeCells count="34">
    <mergeCell ref="F14:F15"/>
    <mergeCell ref="E14:E15"/>
    <mergeCell ref="D25:D26"/>
    <mergeCell ref="C23:C24"/>
    <mergeCell ref="C25:C26"/>
    <mergeCell ref="G14:G15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B7:D7"/>
    <mergeCell ref="A14:A15"/>
    <mergeCell ref="B14:B15"/>
    <mergeCell ref="A31:A32"/>
    <mergeCell ref="B31:B32"/>
    <mergeCell ref="C31:C32"/>
    <mergeCell ref="D31:D32"/>
    <mergeCell ref="A23:A24"/>
    <mergeCell ref="A25:A26"/>
    <mergeCell ref="A27:A28"/>
    <mergeCell ref="B27:B28"/>
    <mergeCell ref="C27:C28"/>
    <mergeCell ref="D27:D28"/>
    <mergeCell ref="B23:B24"/>
    <mergeCell ref="B25:B26"/>
    <mergeCell ref="D23:D24"/>
  </mergeCells>
  <conditionalFormatting sqref="E17 E19 E27 E29 E31">
    <cfRule type="cellIs" dxfId="208" priority="609" stopIfTrue="1" operator="equal">
      <formula>0</formula>
    </cfRule>
    <cfRule type="cellIs" dxfId="207" priority="610" stopIfTrue="1" operator="greaterThan">
      <formula>0.0000001</formula>
    </cfRule>
  </conditionalFormatting>
  <conditionalFormatting sqref="E17 E19 E27 E29 E31">
    <cfRule type="cellIs" dxfId="206" priority="607" stopIfTrue="1" operator="equal">
      <formula>0</formula>
    </cfRule>
    <cfRule type="cellIs" dxfId="205" priority="608" stopIfTrue="1" operator="greaterThan">
      <formula>0.0000001</formula>
    </cfRule>
  </conditionalFormatting>
  <conditionalFormatting sqref="E17 E19 E27 E29 E31">
    <cfRule type="cellIs" dxfId="204" priority="603" stopIfTrue="1" operator="equal">
      <formula>0</formula>
    </cfRule>
    <cfRule type="cellIs" dxfId="203" priority="604" stopIfTrue="1" operator="greaterThan">
      <formula>0.0000001</formula>
    </cfRule>
  </conditionalFormatting>
  <conditionalFormatting sqref="F17:G17">
    <cfRule type="cellIs" dxfId="202" priority="435" stopIfTrue="1" operator="equal">
      <formula>0</formula>
    </cfRule>
    <cfRule type="cellIs" dxfId="201" priority="436" stopIfTrue="1" operator="greaterThan">
      <formula>0.0000001</formula>
    </cfRule>
  </conditionalFormatting>
  <conditionalFormatting sqref="F17:G17">
    <cfRule type="cellIs" dxfId="200" priority="431" stopIfTrue="1" operator="equal">
      <formula>0</formula>
    </cfRule>
    <cfRule type="cellIs" dxfId="199" priority="432" stopIfTrue="1" operator="greaterThan">
      <formula>0.0000001</formula>
    </cfRule>
  </conditionalFormatting>
  <conditionalFormatting sqref="F17:G17">
    <cfRule type="cellIs" dxfId="198" priority="425" stopIfTrue="1" operator="equal">
      <formula>0</formula>
    </cfRule>
    <cfRule type="cellIs" dxfId="197" priority="426" stopIfTrue="1" operator="greaterThan">
      <formula>0.0000001</formula>
    </cfRule>
  </conditionalFormatting>
  <conditionalFormatting sqref="F17:G17">
    <cfRule type="cellIs" dxfId="196" priority="379" stopIfTrue="1" operator="equal">
      <formula>0</formula>
    </cfRule>
    <cfRule type="cellIs" dxfId="195" priority="380" stopIfTrue="1" operator="greaterThan">
      <formula>0.0000001</formula>
    </cfRule>
  </conditionalFormatting>
  <conditionalFormatting sqref="F17:G17">
    <cfRule type="cellIs" dxfId="194" priority="375" stopIfTrue="1" operator="equal">
      <formula>0</formula>
    </cfRule>
    <cfRule type="cellIs" dxfId="193" priority="376" stopIfTrue="1" operator="greaterThan">
      <formula>0.0000001</formula>
    </cfRule>
  </conditionalFormatting>
  <conditionalFormatting sqref="F17:G17">
    <cfRule type="cellIs" dxfId="192" priority="369" stopIfTrue="1" operator="equal">
      <formula>0</formula>
    </cfRule>
    <cfRule type="cellIs" dxfId="191" priority="370" stopIfTrue="1" operator="greaterThan">
      <formula>0.0000001</formula>
    </cfRule>
  </conditionalFormatting>
  <conditionalFormatting sqref="F17:G17">
    <cfRule type="cellIs" dxfId="190" priority="373" stopIfTrue="1" operator="equal">
      <formula>0</formula>
    </cfRule>
    <cfRule type="cellIs" dxfId="189" priority="374" stopIfTrue="1" operator="greaterThan">
      <formula>0.0000001</formula>
    </cfRule>
  </conditionalFormatting>
  <conditionalFormatting sqref="F19:G19">
    <cfRule type="cellIs" dxfId="188" priority="365" stopIfTrue="1" operator="equal">
      <formula>0</formula>
    </cfRule>
    <cfRule type="cellIs" dxfId="187" priority="366" stopIfTrue="1" operator="greaterThan">
      <formula>0.0000001</formula>
    </cfRule>
  </conditionalFormatting>
  <conditionalFormatting sqref="F19:G19">
    <cfRule type="cellIs" dxfId="186" priority="363" stopIfTrue="1" operator="equal">
      <formula>0</formula>
    </cfRule>
    <cfRule type="cellIs" dxfId="185" priority="364" stopIfTrue="1" operator="greaterThan">
      <formula>0.0000001</formula>
    </cfRule>
  </conditionalFormatting>
  <conditionalFormatting sqref="F19:G19">
    <cfRule type="cellIs" dxfId="184" priority="361" stopIfTrue="1" operator="equal">
      <formula>0</formula>
    </cfRule>
    <cfRule type="cellIs" dxfId="183" priority="362" stopIfTrue="1" operator="greaterThan">
      <formula>0.0000001</formula>
    </cfRule>
  </conditionalFormatting>
  <conditionalFormatting sqref="F19:G19">
    <cfRule type="cellIs" dxfId="182" priority="359" stopIfTrue="1" operator="equal">
      <formula>0</formula>
    </cfRule>
    <cfRule type="cellIs" dxfId="181" priority="360" stopIfTrue="1" operator="greaterThan">
      <formula>0.0000001</formula>
    </cfRule>
  </conditionalFormatting>
  <conditionalFormatting sqref="F19:G19">
    <cfRule type="cellIs" dxfId="180" priority="355" stopIfTrue="1" operator="equal">
      <formula>0</formula>
    </cfRule>
    <cfRule type="cellIs" dxfId="179" priority="356" stopIfTrue="1" operator="greaterThan">
      <formula>0.0000001</formula>
    </cfRule>
  </conditionalFormatting>
  <conditionalFormatting sqref="F27:G27">
    <cfRule type="cellIs" dxfId="178" priority="351" stopIfTrue="1" operator="equal">
      <formula>0</formula>
    </cfRule>
    <cfRule type="cellIs" dxfId="177" priority="352" stopIfTrue="1" operator="greaterThan">
      <formula>0.0000001</formula>
    </cfRule>
  </conditionalFormatting>
  <conditionalFormatting sqref="F27:G27">
    <cfRule type="cellIs" dxfId="176" priority="349" stopIfTrue="1" operator="equal">
      <formula>0</formula>
    </cfRule>
    <cfRule type="cellIs" dxfId="175" priority="350" stopIfTrue="1" operator="greaterThan">
      <formula>0.0000001</formula>
    </cfRule>
  </conditionalFormatting>
  <conditionalFormatting sqref="F27:G27">
    <cfRule type="cellIs" dxfId="174" priority="347" stopIfTrue="1" operator="equal">
      <formula>0</formula>
    </cfRule>
    <cfRule type="cellIs" dxfId="173" priority="348" stopIfTrue="1" operator="greaterThan">
      <formula>0.0000001</formula>
    </cfRule>
  </conditionalFormatting>
  <conditionalFormatting sqref="F27:G27">
    <cfRule type="cellIs" dxfId="172" priority="345" stopIfTrue="1" operator="equal">
      <formula>0</formula>
    </cfRule>
    <cfRule type="cellIs" dxfId="171" priority="346" stopIfTrue="1" operator="greaterThan">
      <formula>0.0000001</formula>
    </cfRule>
  </conditionalFormatting>
  <conditionalFormatting sqref="F27:G27">
    <cfRule type="cellIs" dxfId="170" priority="341" stopIfTrue="1" operator="equal">
      <formula>0</formula>
    </cfRule>
    <cfRule type="cellIs" dxfId="169" priority="342" stopIfTrue="1" operator="greaterThan">
      <formula>0.0000001</formula>
    </cfRule>
  </conditionalFormatting>
  <conditionalFormatting sqref="F29:G29">
    <cfRule type="cellIs" dxfId="168" priority="263" stopIfTrue="1" operator="equal">
      <formula>0</formula>
    </cfRule>
    <cfRule type="cellIs" dxfId="167" priority="264" stopIfTrue="1" operator="greaterThan">
      <formula>0.0000001</formula>
    </cfRule>
  </conditionalFormatting>
  <conditionalFormatting sqref="F29:G29">
    <cfRule type="cellIs" dxfId="166" priority="261" stopIfTrue="1" operator="equal">
      <formula>0</formula>
    </cfRule>
    <cfRule type="cellIs" dxfId="165" priority="262" stopIfTrue="1" operator="greaterThan">
      <formula>0.0000001</formula>
    </cfRule>
  </conditionalFormatting>
  <conditionalFormatting sqref="F29:G29">
    <cfRule type="cellIs" dxfId="164" priority="259" stopIfTrue="1" operator="equal">
      <formula>0</formula>
    </cfRule>
    <cfRule type="cellIs" dxfId="163" priority="260" stopIfTrue="1" operator="greaterThan">
      <formula>0.0000001</formula>
    </cfRule>
  </conditionalFormatting>
  <conditionalFormatting sqref="F29:G29">
    <cfRule type="cellIs" dxfId="162" priority="257" stopIfTrue="1" operator="equal">
      <formula>0</formula>
    </cfRule>
    <cfRule type="cellIs" dxfId="161" priority="258" stopIfTrue="1" operator="greaterThan">
      <formula>0.0000001</formula>
    </cfRule>
  </conditionalFormatting>
  <conditionalFormatting sqref="F29:G29">
    <cfRule type="cellIs" dxfId="160" priority="253" stopIfTrue="1" operator="equal">
      <formula>0</formula>
    </cfRule>
    <cfRule type="cellIs" dxfId="159" priority="254" stopIfTrue="1" operator="greaterThan">
      <formula>0.0000001</formula>
    </cfRule>
  </conditionalFormatting>
  <conditionalFormatting sqref="F17:G17">
    <cfRule type="cellIs" dxfId="158" priority="427" stopIfTrue="1" operator="equal">
      <formula>0</formula>
    </cfRule>
    <cfRule type="cellIs" dxfId="157" priority="428" stopIfTrue="1" operator="greaterThan">
      <formula>0.0000001</formula>
    </cfRule>
  </conditionalFormatting>
  <conditionalFormatting sqref="F19:G19">
    <cfRule type="cellIs" dxfId="156" priority="413" stopIfTrue="1" operator="equal">
      <formula>0</formula>
    </cfRule>
    <cfRule type="cellIs" dxfId="155" priority="414" stopIfTrue="1" operator="greaterThan">
      <formula>0.0000001</formula>
    </cfRule>
  </conditionalFormatting>
  <conditionalFormatting sqref="F27:G27">
    <cfRule type="cellIs" dxfId="154" priority="399" stopIfTrue="1" operator="equal">
      <formula>0</formula>
    </cfRule>
    <cfRule type="cellIs" dxfId="153" priority="400" stopIfTrue="1" operator="greaterThan">
      <formula>0.0000001</formula>
    </cfRule>
  </conditionalFormatting>
  <conditionalFormatting sqref="F17:G17">
    <cfRule type="cellIs" dxfId="152" priority="371" stopIfTrue="1" operator="equal">
      <formula>0</formula>
    </cfRule>
    <cfRule type="cellIs" dxfId="151" priority="372" stopIfTrue="1" operator="greaterThan">
      <formula>0.0000001</formula>
    </cfRule>
  </conditionalFormatting>
  <conditionalFormatting sqref="F19:G19">
    <cfRule type="cellIs" dxfId="150" priority="357" stopIfTrue="1" operator="equal">
      <formula>0</formula>
    </cfRule>
    <cfRule type="cellIs" dxfId="149" priority="358" stopIfTrue="1" operator="greaterThan">
      <formula>0.0000001</formula>
    </cfRule>
  </conditionalFormatting>
  <conditionalFormatting sqref="F27:G27">
    <cfRule type="cellIs" dxfId="148" priority="343" stopIfTrue="1" operator="equal">
      <formula>0</formula>
    </cfRule>
    <cfRule type="cellIs" dxfId="147" priority="344" stopIfTrue="1" operator="greaterThan">
      <formula>0.0000001</formula>
    </cfRule>
  </conditionalFormatting>
  <conditionalFormatting sqref="F29:G29">
    <cfRule type="cellIs" dxfId="146" priority="255" stopIfTrue="1" operator="equal">
      <formula>0</formula>
    </cfRule>
    <cfRule type="cellIs" dxfId="145" priority="256" stopIfTrue="1" operator="greaterThan">
      <formula>0.0000001</formula>
    </cfRule>
  </conditionalFormatting>
  <conditionalFormatting sqref="F17:G17">
    <cfRule type="cellIs" dxfId="144" priority="437" stopIfTrue="1" operator="equal">
      <formula>0</formula>
    </cfRule>
    <cfRule type="cellIs" dxfId="143" priority="438" stopIfTrue="1" operator="greaterThan">
      <formula>0.0000001</formula>
    </cfRule>
  </conditionalFormatting>
  <conditionalFormatting sqref="F17:G17">
    <cfRule type="cellIs" dxfId="142" priority="433" stopIfTrue="1" operator="equal">
      <formula>0</formula>
    </cfRule>
    <cfRule type="cellIs" dxfId="141" priority="434" stopIfTrue="1" operator="greaterThan">
      <formula>0.0000001</formula>
    </cfRule>
  </conditionalFormatting>
  <conditionalFormatting sqref="F17:G17">
    <cfRule type="cellIs" dxfId="140" priority="429" stopIfTrue="1" operator="equal">
      <formula>0</formula>
    </cfRule>
    <cfRule type="cellIs" dxfId="139" priority="430" stopIfTrue="1" operator="greaterThan">
      <formula>0.0000001</formula>
    </cfRule>
  </conditionalFormatting>
  <conditionalFormatting sqref="F19:G19">
    <cfRule type="cellIs" dxfId="138" priority="423" stopIfTrue="1" operator="equal">
      <formula>0</formula>
    </cfRule>
    <cfRule type="cellIs" dxfId="137" priority="424" stopIfTrue="1" operator="greaterThan">
      <formula>0.0000001</formula>
    </cfRule>
  </conditionalFormatting>
  <conditionalFormatting sqref="F19:G19">
    <cfRule type="cellIs" dxfId="136" priority="421" stopIfTrue="1" operator="equal">
      <formula>0</formula>
    </cfRule>
    <cfRule type="cellIs" dxfId="135" priority="422" stopIfTrue="1" operator="greaterThan">
      <formula>0.0000001</formula>
    </cfRule>
  </conditionalFormatting>
  <conditionalFormatting sqref="F19:G19">
    <cfRule type="cellIs" dxfId="134" priority="419" stopIfTrue="1" operator="equal">
      <formula>0</formula>
    </cfRule>
    <cfRule type="cellIs" dxfId="133" priority="420" stopIfTrue="1" operator="greaterThan">
      <formula>0.0000001</formula>
    </cfRule>
  </conditionalFormatting>
  <conditionalFormatting sqref="F19:G19">
    <cfRule type="cellIs" dxfId="132" priority="417" stopIfTrue="1" operator="equal">
      <formula>0</formula>
    </cfRule>
    <cfRule type="cellIs" dxfId="131" priority="418" stopIfTrue="1" operator="greaterThan">
      <formula>0.0000001</formula>
    </cfRule>
  </conditionalFormatting>
  <conditionalFormatting sqref="F19:G19">
    <cfRule type="cellIs" dxfId="130" priority="415" stopIfTrue="1" operator="equal">
      <formula>0</formula>
    </cfRule>
    <cfRule type="cellIs" dxfId="129" priority="416" stopIfTrue="1" operator="greaterThan">
      <formula>0.0000001</formula>
    </cfRule>
  </conditionalFormatting>
  <conditionalFormatting sqref="F19:G19">
    <cfRule type="cellIs" dxfId="128" priority="411" stopIfTrue="1" operator="equal">
      <formula>0</formula>
    </cfRule>
    <cfRule type="cellIs" dxfId="127" priority="412" stopIfTrue="1" operator="greaterThan">
      <formula>0.0000001</formula>
    </cfRule>
  </conditionalFormatting>
  <conditionalFormatting sqref="F27:G27">
    <cfRule type="cellIs" dxfId="126" priority="409" stopIfTrue="1" operator="equal">
      <formula>0</formula>
    </cfRule>
    <cfRule type="cellIs" dxfId="125" priority="410" stopIfTrue="1" operator="greaterThan">
      <formula>0.0000001</formula>
    </cfRule>
  </conditionalFormatting>
  <conditionalFormatting sqref="F27:G27">
    <cfRule type="cellIs" dxfId="124" priority="407" stopIfTrue="1" operator="equal">
      <formula>0</formula>
    </cfRule>
    <cfRule type="cellIs" dxfId="123" priority="408" stopIfTrue="1" operator="greaterThan">
      <formula>0.0000001</formula>
    </cfRule>
  </conditionalFormatting>
  <conditionalFormatting sqref="F27:G27">
    <cfRule type="cellIs" dxfId="122" priority="405" stopIfTrue="1" operator="equal">
      <formula>0</formula>
    </cfRule>
    <cfRule type="cellIs" dxfId="121" priority="406" stopIfTrue="1" operator="greaterThan">
      <formula>0.0000001</formula>
    </cfRule>
  </conditionalFormatting>
  <conditionalFormatting sqref="F27:G27">
    <cfRule type="cellIs" dxfId="120" priority="403" stopIfTrue="1" operator="equal">
      <formula>0</formula>
    </cfRule>
    <cfRule type="cellIs" dxfId="119" priority="404" stopIfTrue="1" operator="greaterThan">
      <formula>0.0000001</formula>
    </cfRule>
  </conditionalFormatting>
  <conditionalFormatting sqref="F27:G27">
    <cfRule type="cellIs" dxfId="118" priority="401" stopIfTrue="1" operator="equal">
      <formula>0</formula>
    </cfRule>
    <cfRule type="cellIs" dxfId="117" priority="402" stopIfTrue="1" operator="greaterThan">
      <formula>0.0000001</formula>
    </cfRule>
  </conditionalFormatting>
  <conditionalFormatting sqref="F27:G27">
    <cfRule type="cellIs" dxfId="116" priority="397" stopIfTrue="1" operator="equal">
      <formula>0</formula>
    </cfRule>
    <cfRule type="cellIs" dxfId="115" priority="398" stopIfTrue="1" operator="greaterThan">
      <formula>0.0000001</formula>
    </cfRule>
  </conditionalFormatting>
  <conditionalFormatting sqref="F17:G17">
    <cfRule type="cellIs" dxfId="114" priority="381" stopIfTrue="1" operator="equal">
      <formula>0</formula>
    </cfRule>
    <cfRule type="cellIs" dxfId="113" priority="382" stopIfTrue="1" operator="greaterThan">
      <formula>0.0000001</formula>
    </cfRule>
  </conditionalFormatting>
  <conditionalFormatting sqref="F17:G17">
    <cfRule type="cellIs" dxfId="112" priority="377" stopIfTrue="1" operator="equal">
      <formula>0</formula>
    </cfRule>
    <cfRule type="cellIs" dxfId="111" priority="378" stopIfTrue="1" operator="greaterThan">
      <formula>0.0000001</formula>
    </cfRule>
  </conditionalFormatting>
  <conditionalFormatting sqref="F19:G19">
    <cfRule type="cellIs" dxfId="110" priority="367" stopIfTrue="1" operator="equal">
      <formula>0</formula>
    </cfRule>
    <cfRule type="cellIs" dxfId="109" priority="368" stopIfTrue="1" operator="greaterThan">
      <formula>0.0000001</formula>
    </cfRule>
  </conditionalFormatting>
  <conditionalFormatting sqref="F27:G27">
    <cfRule type="cellIs" dxfId="108" priority="353" stopIfTrue="1" operator="equal">
      <formula>0</formula>
    </cfRule>
    <cfRule type="cellIs" dxfId="107" priority="354" stopIfTrue="1" operator="greaterThan">
      <formula>0.0000001</formula>
    </cfRule>
  </conditionalFormatting>
  <conditionalFormatting sqref="F29:G29">
    <cfRule type="cellIs" dxfId="106" priority="265" stopIfTrue="1" operator="equal">
      <formula>0</formula>
    </cfRule>
    <cfRule type="cellIs" dxfId="105" priority="266" stopIfTrue="1" operator="greaterThan">
      <formula>0.0000001</formula>
    </cfRule>
  </conditionalFormatting>
  <conditionalFormatting sqref="F17:G17 F19:G19 F27:G27">
    <cfRule type="cellIs" dxfId="104" priority="439" stopIfTrue="1" operator="equal">
      <formula>0</formula>
    </cfRule>
    <cfRule type="cellIs" dxfId="103" priority="440" stopIfTrue="1" operator="greaterThan">
      <formula>0.0000001</formula>
    </cfRule>
  </conditionalFormatting>
  <conditionalFormatting sqref="F29:G29">
    <cfRule type="cellIs" dxfId="102" priority="269" stopIfTrue="1" operator="equal">
      <formula>0</formula>
    </cfRule>
    <cfRule type="cellIs" dxfId="101" priority="270" stopIfTrue="1" operator="greaterThan">
      <formula>0.0000001</formula>
    </cfRule>
  </conditionalFormatting>
  <conditionalFormatting sqref="F29:G29">
    <cfRule type="cellIs" dxfId="100" priority="279" stopIfTrue="1" operator="equal">
      <formula>0</formula>
    </cfRule>
    <cfRule type="cellIs" dxfId="99" priority="280" stopIfTrue="1" operator="greaterThan">
      <formula>0.0000001</formula>
    </cfRule>
  </conditionalFormatting>
  <conditionalFormatting sqref="F29:G29">
    <cfRule type="cellIs" dxfId="98" priority="277" stopIfTrue="1" operator="equal">
      <formula>0</formula>
    </cfRule>
    <cfRule type="cellIs" dxfId="97" priority="278" stopIfTrue="1" operator="greaterThan">
      <formula>0.0000001</formula>
    </cfRule>
  </conditionalFormatting>
  <conditionalFormatting sqref="F29:G29">
    <cfRule type="cellIs" dxfId="96" priority="275" stopIfTrue="1" operator="equal">
      <formula>0</formula>
    </cfRule>
    <cfRule type="cellIs" dxfId="95" priority="276" stopIfTrue="1" operator="greaterThan">
      <formula>0.0000001</formula>
    </cfRule>
  </conditionalFormatting>
  <conditionalFormatting sqref="F29:G29">
    <cfRule type="cellIs" dxfId="94" priority="273" stopIfTrue="1" operator="equal">
      <formula>0</formula>
    </cfRule>
    <cfRule type="cellIs" dxfId="93" priority="274" stopIfTrue="1" operator="greaterThan">
      <formula>0.0000001</formula>
    </cfRule>
  </conditionalFormatting>
  <conditionalFormatting sqref="F29:G29">
    <cfRule type="cellIs" dxfId="92" priority="271" stopIfTrue="1" operator="equal">
      <formula>0</formula>
    </cfRule>
    <cfRule type="cellIs" dxfId="91" priority="272" stopIfTrue="1" operator="greaterThan">
      <formula>0.0000001</formula>
    </cfRule>
  </conditionalFormatting>
  <conditionalFormatting sqref="F29:G29">
    <cfRule type="cellIs" dxfId="90" priority="267" stopIfTrue="1" operator="equal">
      <formula>0</formula>
    </cfRule>
    <cfRule type="cellIs" dxfId="89" priority="268" stopIfTrue="1" operator="greaterThan">
      <formula>0.0000001</formula>
    </cfRule>
  </conditionalFormatting>
  <conditionalFormatting sqref="F29:G29">
    <cfRule type="cellIs" dxfId="88" priority="281" stopIfTrue="1" operator="equal">
      <formula>0</formula>
    </cfRule>
    <cfRule type="cellIs" dxfId="87" priority="282" stopIfTrue="1" operator="greaterThan">
      <formula>0.0000001</formula>
    </cfRule>
  </conditionalFormatting>
  <conditionalFormatting sqref="F31:G31">
    <cfRule type="cellIs" dxfId="86" priority="81" stopIfTrue="1" operator="equal">
      <formula>0</formula>
    </cfRule>
    <cfRule type="cellIs" dxfId="85" priority="82" stopIfTrue="1" operator="greaterThan">
      <formula>0.0000001</formula>
    </cfRule>
  </conditionalFormatting>
  <conditionalFormatting sqref="F31:G31">
    <cfRule type="cellIs" dxfId="84" priority="79" stopIfTrue="1" operator="equal">
      <formula>0</formula>
    </cfRule>
    <cfRule type="cellIs" dxfId="83" priority="80" stopIfTrue="1" operator="greaterThan">
      <formula>0.0000001</formula>
    </cfRule>
  </conditionalFormatting>
  <conditionalFormatting sqref="F31:G31">
    <cfRule type="cellIs" dxfId="82" priority="77" stopIfTrue="1" operator="equal">
      <formula>0</formula>
    </cfRule>
    <cfRule type="cellIs" dxfId="81" priority="78" stopIfTrue="1" operator="greaterThan">
      <formula>0.0000001</formula>
    </cfRule>
  </conditionalFormatting>
  <conditionalFormatting sqref="F31:G31">
    <cfRule type="cellIs" dxfId="80" priority="75" stopIfTrue="1" operator="equal">
      <formula>0</formula>
    </cfRule>
    <cfRule type="cellIs" dxfId="79" priority="76" stopIfTrue="1" operator="greaterThan">
      <formula>0.0000001</formula>
    </cfRule>
  </conditionalFormatting>
  <conditionalFormatting sqref="F31:G31">
    <cfRule type="cellIs" dxfId="78" priority="73" stopIfTrue="1" operator="equal">
      <formula>0</formula>
    </cfRule>
    <cfRule type="cellIs" dxfId="77" priority="74" stopIfTrue="1" operator="greaterThan">
      <formula>0.0000001</formula>
    </cfRule>
  </conditionalFormatting>
  <conditionalFormatting sqref="F31:G31">
    <cfRule type="cellIs" dxfId="76" priority="71" stopIfTrue="1" operator="equal">
      <formula>0</formula>
    </cfRule>
    <cfRule type="cellIs" dxfId="75" priority="72" stopIfTrue="1" operator="greaterThan">
      <formula>0.0000001</formula>
    </cfRule>
  </conditionalFormatting>
  <conditionalFormatting sqref="F31:G31">
    <cfRule type="cellIs" dxfId="74" priority="69" stopIfTrue="1" operator="equal">
      <formula>0</formula>
    </cfRule>
    <cfRule type="cellIs" dxfId="73" priority="70" stopIfTrue="1" operator="greaterThan">
      <formula>0.0000001</formula>
    </cfRule>
  </conditionalFormatting>
  <conditionalFormatting sqref="F31:G31">
    <cfRule type="cellIs" dxfId="72" priority="67" stopIfTrue="1" operator="equal">
      <formula>0</formula>
    </cfRule>
    <cfRule type="cellIs" dxfId="71" priority="68" stopIfTrue="1" operator="greaterThan">
      <formula>0.0000001</formula>
    </cfRule>
  </conditionalFormatting>
  <conditionalFormatting sqref="F31:G31">
    <cfRule type="cellIs" dxfId="70" priority="65" stopIfTrue="1" operator="equal">
      <formula>0</formula>
    </cfRule>
    <cfRule type="cellIs" dxfId="69" priority="66" stopIfTrue="1" operator="greaterThan">
      <formula>0.0000001</formula>
    </cfRule>
  </conditionalFormatting>
  <conditionalFormatting sqref="F31:G31">
    <cfRule type="cellIs" dxfId="68" priority="63" stopIfTrue="1" operator="equal">
      <formula>0</formula>
    </cfRule>
    <cfRule type="cellIs" dxfId="67" priority="64" stopIfTrue="1" operator="greaterThan">
      <formula>0.0000001</formula>
    </cfRule>
  </conditionalFormatting>
  <conditionalFormatting sqref="F31:G31">
    <cfRule type="cellIs" dxfId="66" priority="61" stopIfTrue="1" operator="equal">
      <formula>0</formula>
    </cfRule>
    <cfRule type="cellIs" dxfId="65" priority="62" stopIfTrue="1" operator="greaterThan">
      <formula>0.0000001</formula>
    </cfRule>
  </conditionalFormatting>
  <conditionalFormatting sqref="F31:G31">
    <cfRule type="cellIs" dxfId="64" priority="59" stopIfTrue="1" operator="equal">
      <formula>0</formula>
    </cfRule>
    <cfRule type="cellIs" dxfId="63" priority="60" stopIfTrue="1" operator="greaterThan">
      <formula>0.0000001</formula>
    </cfRule>
  </conditionalFormatting>
  <conditionalFormatting sqref="F31:G31">
    <cfRule type="cellIs" dxfId="62" priority="57" stopIfTrue="1" operator="equal">
      <formula>0</formula>
    </cfRule>
    <cfRule type="cellIs" dxfId="61" priority="58" stopIfTrue="1" operator="greaterThan">
      <formula>0.0000001</formula>
    </cfRule>
  </conditionalFormatting>
  <conditionalFormatting sqref="F31:G31">
    <cfRule type="cellIs" dxfId="60" priority="55" stopIfTrue="1" operator="equal">
      <formula>0</formula>
    </cfRule>
    <cfRule type="cellIs" dxfId="59" priority="56" stopIfTrue="1" operator="greaterThan">
      <formula>0.0000001</formula>
    </cfRule>
  </conditionalFormatting>
  <conditionalFormatting sqref="F31:G31">
    <cfRule type="cellIs" dxfId="58" priority="83" stopIfTrue="1" operator="equal">
      <formula>0</formula>
    </cfRule>
    <cfRule type="cellIs" dxfId="57" priority="84" stopIfTrue="1" operator="greaterThan">
      <formula>0.0000001</formula>
    </cfRule>
  </conditionalFormatting>
  <conditionalFormatting sqref="E23">
    <cfRule type="cellIs" dxfId="56" priority="53" stopIfTrue="1" operator="equal">
      <formula>0</formula>
    </cfRule>
    <cfRule type="cellIs" dxfId="55" priority="54" stopIfTrue="1" operator="greaterThan">
      <formula>0.0000001</formula>
    </cfRule>
  </conditionalFormatting>
  <conditionalFormatting sqref="E23">
    <cfRule type="cellIs" dxfId="54" priority="51" stopIfTrue="1" operator="equal">
      <formula>0</formula>
    </cfRule>
    <cfRule type="cellIs" dxfId="53" priority="52" stopIfTrue="1" operator="greaterThan">
      <formula>0.0000001</formula>
    </cfRule>
  </conditionalFormatting>
  <conditionalFormatting sqref="E23">
    <cfRule type="cellIs" dxfId="52" priority="49" stopIfTrue="1" operator="equal">
      <formula>0</formula>
    </cfRule>
    <cfRule type="cellIs" dxfId="51" priority="50" stopIfTrue="1" operator="greaterThan">
      <formula>0.0000001</formula>
    </cfRule>
  </conditionalFormatting>
  <conditionalFormatting sqref="E25">
    <cfRule type="cellIs" dxfId="50" priority="47" stopIfTrue="1" operator="equal">
      <formula>0</formula>
    </cfRule>
    <cfRule type="cellIs" dxfId="49" priority="48" stopIfTrue="1" operator="greaterThan">
      <formula>0.0000001</formula>
    </cfRule>
  </conditionalFormatting>
  <conditionalFormatting sqref="E25">
    <cfRule type="cellIs" dxfId="48" priority="45" stopIfTrue="1" operator="equal">
      <formula>0</formula>
    </cfRule>
    <cfRule type="cellIs" dxfId="47" priority="46" stopIfTrue="1" operator="greaterThan">
      <formula>0.0000001</formula>
    </cfRule>
  </conditionalFormatting>
  <conditionalFormatting sqref="E25">
    <cfRule type="cellIs" dxfId="46" priority="43" stopIfTrue="1" operator="equal">
      <formula>0</formula>
    </cfRule>
    <cfRule type="cellIs" dxfId="45" priority="44" stopIfTrue="1" operator="greaterThan">
      <formula>0.0000001</formula>
    </cfRule>
  </conditionalFormatting>
  <conditionalFormatting sqref="E21">
    <cfRule type="cellIs" dxfId="44" priority="41" stopIfTrue="1" operator="equal">
      <formula>0</formula>
    </cfRule>
    <cfRule type="cellIs" dxfId="43" priority="42" stopIfTrue="1" operator="greaterThan">
      <formula>0.0000001</formula>
    </cfRule>
  </conditionalFormatting>
  <conditionalFormatting sqref="E21">
    <cfRule type="cellIs" dxfId="42" priority="39" stopIfTrue="1" operator="equal">
      <formula>0</formula>
    </cfRule>
    <cfRule type="cellIs" dxfId="41" priority="40" stopIfTrue="1" operator="greaterThan">
      <formula>0.0000001</formula>
    </cfRule>
  </conditionalFormatting>
  <conditionalFormatting sqref="E21">
    <cfRule type="cellIs" dxfId="40" priority="37" stopIfTrue="1" operator="equal">
      <formula>0</formula>
    </cfRule>
    <cfRule type="cellIs" dxfId="39" priority="38" stopIfTrue="1" operator="greaterThan">
      <formula>0.0000001</formula>
    </cfRule>
  </conditionalFormatting>
  <conditionalFormatting sqref="F21:G21">
    <cfRule type="cellIs" dxfId="38" priority="17" stopIfTrue="1" operator="equal">
      <formula>0</formula>
    </cfRule>
    <cfRule type="cellIs" dxfId="37" priority="18" stopIfTrue="1" operator="greaterThan">
      <formula>0.0000001</formula>
    </cfRule>
  </conditionalFormatting>
  <conditionalFormatting sqref="F21:G21">
    <cfRule type="cellIs" dxfId="36" priority="15" stopIfTrue="1" operator="equal">
      <formula>0</formula>
    </cfRule>
    <cfRule type="cellIs" dxfId="35" priority="16" stopIfTrue="1" operator="greaterThan">
      <formula>0.0000001</formula>
    </cfRule>
  </conditionalFormatting>
  <conditionalFormatting sqref="F21:G21">
    <cfRule type="cellIs" dxfId="34" priority="13" stopIfTrue="1" operator="equal">
      <formula>0</formula>
    </cfRule>
    <cfRule type="cellIs" dxfId="33" priority="14" stopIfTrue="1" operator="greaterThan">
      <formula>0.0000001</formula>
    </cfRule>
  </conditionalFormatting>
  <conditionalFormatting sqref="F21:G21">
    <cfRule type="cellIs" dxfId="32" priority="11" stopIfTrue="1" operator="equal">
      <formula>0</formula>
    </cfRule>
    <cfRule type="cellIs" dxfId="31" priority="12" stopIfTrue="1" operator="greaterThan">
      <formula>0.0000001</formula>
    </cfRule>
  </conditionalFormatting>
  <conditionalFormatting sqref="F21:G21">
    <cfRule type="cellIs" dxfId="30" priority="7" stopIfTrue="1" operator="equal">
      <formula>0</formula>
    </cfRule>
    <cfRule type="cellIs" dxfId="29" priority="8" stopIfTrue="1" operator="greaterThan">
      <formula>0.0000001</formula>
    </cfRule>
  </conditionalFormatting>
  <conditionalFormatting sqref="F21:G21">
    <cfRule type="cellIs" dxfId="28" priority="23" stopIfTrue="1" operator="equal">
      <formula>0</formula>
    </cfRule>
    <cfRule type="cellIs" dxfId="27" priority="24" stopIfTrue="1" operator="greaterThan">
      <formula>0.0000001</formula>
    </cfRule>
  </conditionalFormatting>
  <conditionalFormatting sqref="F21:G21">
    <cfRule type="cellIs" dxfId="26" priority="9" stopIfTrue="1" operator="equal">
      <formula>0</formula>
    </cfRule>
    <cfRule type="cellIs" dxfId="25" priority="10" stopIfTrue="1" operator="greaterThan">
      <formula>0.0000001</formula>
    </cfRule>
  </conditionalFormatting>
  <conditionalFormatting sqref="F21:G21">
    <cfRule type="cellIs" dxfId="24" priority="33" stopIfTrue="1" operator="equal">
      <formula>0</formula>
    </cfRule>
    <cfRule type="cellIs" dxfId="23" priority="34" stopIfTrue="1" operator="greaterThan">
      <formula>0.0000001</formula>
    </cfRule>
  </conditionalFormatting>
  <conditionalFormatting sqref="F21:G21">
    <cfRule type="cellIs" dxfId="22" priority="31" stopIfTrue="1" operator="equal">
      <formula>0</formula>
    </cfRule>
    <cfRule type="cellIs" dxfId="21" priority="32" stopIfTrue="1" operator="greaterThan">
      <formula>0.0000001</formula>
    </cfRule>
  </conditionalFormatting>
  <conditionalFormatting sqref="F21:G21">
    <cfRule type="cellIs" dxfId="20" priority="29" stopIfTrue="1" operator="equal">
      <formula>0</formula>
    </cfRule>
    <cfRule type="cellIs" dxfId="19" priority="30" stopIfTrue="1" operator="greaterThan">
      <formula>0.0000001</formula>
    </cfRule>
  </conditionalFormatting>
  <conditionalFormatting sqref="F21:G21">
    <cfRule type="cellIs" dxfId="18" priority="27" stopIfTrue="1" operator="equal">
      <formula>0</formula>
    </cfRule>
    <cfRule type="cellIs" dxfId="17" priority="28" stopIfTrue="1" operator="greaterThan">
      <formula>0.0000001</formula>
    </cfRule>
  </conditionalFormatting>
  <conditionalFormatting sqref="F21:G21">
    <cfRule type="cellIs" dxfId="16" priority="25" stopIfTrue="1" operator="equal">
      <formula>0</formula>
    </cfRule>
    <cfRule type="cellIs" dxfId="15" priority="26" stopIfTrue="1" operator="greaterThan">
      <formula>0.0000001</formula>
    </cfRule>
  </conditionalFormatting>
  <conditionalFormatting sqref="F21:G21">
    <cfRule type="cellIs" dxfId="14" priority="21" stopIfTrue="1" operator="equal">
      <formula>0</formula>
    </cfRule>
    <cfRule type="cellIs" dxfId="13" priority="22" stopIfTrue="1" operator="greaterThan">
      <formula>0.0000001</formula>
    </cfRule>
  </conditionalFormatting>
  <conditionalFormatting sqref="F21:G21">
    <cfRule type="cellIs" dxfId="12" priority="19" stopIfTrue="1" operator="equal">
      <formula>0</formula>
    </cfRule>
    <cfRule type="cellIs" dxfId="11" priority="20" stopIfTrue="1" operator="greaterThan">
      <formula>0.0000001</formula>
    </cfRule>
  </conditionalFormatting>
  <conditionalFormatting sqref="F21:G21">
    <cfRule type="cellIs" dxfId="10" priority="35" stopIfTrue="1" operator="equal">
      <formula>0</formula>
    </cfRule>
    <cfRule type="cellIs" dxfId="9" priority="36" stopIfTrue="1" operator="greaterThan">
      <formula>0.0000001</formula>
    </cfRule>
  </conditionalFormatting>
  <conditionalFormatting sqref="F25:G25">
    <cfRule type="cellIs" dxfId="8" priority="5" stopIfTrue="1" operator="equal">
      <formula>0</formula>
    </cfRule>
    <cfRule type="cellIs" dxfId="7" priority="6" stopIfTrue="1" operator="greaterThan">
      <formula>0.0000001</formula>
    </cfRule>
  </conditionalFormatting>
  <conditionalFormatting sqref="F25:G25">
    <cfRule type="cellIs" dxfId="6" priority="3" stopIfTrue="1" operator="equal">
      <formula>0</formula>
    </cfRule>
    <cfRule type="cellIs" dxfId="5" priority="4" stopIfTrue="1" operator="greaterThan">
      <formula>0.0000001</formula>
    </cfRule>
  </conditionalFormatting>
  <conditionalFormatting sqref="F25:G25">
    <cfRule type="cellIs" dxfId="4" priority="1" stopIfTrue="1" operator="equal">
      <formula>0</formula>
    </cfRule>
    <cfRule type="cellIs" dxfId="3" priority="2" stopIfTrue="1" operator="greaterThan">
      <formula>0.0000001</formula>
    </cfRule>
  </conditionalFormatting>
  <printOptions horizontalCentered="1"/>
  <pageMargins left="0.39370078740157483" right="0.35433070866141736" top="1.5748031496062993" bottom="0.35433070866141736" header="0.31496062992125984" footer="0.31496062992125984"/>
  <pageSetup paperSize="9" scale="47" firstPageNumber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5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694"/>
      <c r="D3" s="694"/>
      <c r="E3" s="694"/>
      <c r="F3" s="694"/>
      <c r="G3" s="8"/>
    </row>
    <row r="4" spans="1:24" s="5" customFormat="1" ht="18" customHeight="1" x14ac:dyDescent="0.25">
      <c r="A4" s="9" t="str">
        <f>[9]Orçamento!C14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[9]Orçamento!D16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CONCATENATE([9]Orçamento!A18," ",[9]Orçamento!D18)</f>
        <v>Tipo de Intervenção:  Recapeamento</v>
      </c>
      <c r="B9" s="25"/>
      <c r="C9" s="25"/>
      <c r="D9" s="25"/>
      <c r="E9" s="28" t="str">
        <f>[9]Orçamento!F18</f>
        <v>Área de intervenção:</v>
      </c>
      <c r="F9" s="25"/>
      <c r="G9" s="25"/>
      <c r="H9" s="695" t="e">
        <f>#REF!</f>
        <v>#REF!</v>
      </c>
      <c r="I9" s="695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28</v>
      </c>
      <c r="B11" s="20" t="str">
        <f>ORÇAMENTO!D18</f>
        <v>RUA AGOSTINHO FERREIRA CAMPOS, Nº 752</v>
      </c>
      <c r="C11" s="20"/>
      <c r="D11" s="20"/>
      <c r="E11" s="31" t="str">
        <f>[9]Orçamento!F20</f>
        <v>Investimento:</v>
      </c>
      <c r="F11" s="32"/>
      <c r="G11" s="696" t="e">
        <f>D32</f>
        <v>#REF!</v>
      </c>
      <c r="H11" s="696"/>
      <c r="I11" s="696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66</v>
      </c>
      <c r="B13" s="77" t="s">
        <v>93</v>
      </c>
      <c r="C13" s="20"/>
      <c r="D13" s="25"/>
      <c r="E13" s="28" t="str">
        <f>[9]Orçamento!F22</f>
        <v>Valor:</v>
      </c>
      <c r="F13" s="20"/>
      <c r="G13" s="697" t="e">
        <f>G11/H9</f>
        <v>#REF!</v>
      </c>
      <c r="H13" s="697"/>
      <c r="I13" s="697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664" t="s">
        <v>31</v>
      </c>
      <c r="B15" s="698" t="s">
        <v>67</v>
      </c>
      <c r="C15" s="41" t="s">
        <v>68</v>
      </c>
      <c r="D15" s="41" t="s">
        <v>69</v>
      </c>
      <c r="E15" s="693" t="s">
        <v>70</v>
      </c>
      <c r="F15" s="693"/>
      <c r="G15" s="693"/>
      <c r="H15" s="693"/>
      <c r="I15" s="693"/>
      <c r="J15" s="693" t="s">
        <v>71</v>
      </c>
      <c r="K15" s="693"/>
      <c r="L15" s="693"/>
      <c r="M15" s="693"/>
      <c r="N15" s="693"/>
      <c r="O15" s="693" t="s">
        <v>72</v>
      </c>
      <c r="P15" s="693"/>
      <c r="Q15" s="693"/>
      <c r="R15" s="693"/>
      <c r="S15" s="699"/>
      <c r="T15" s="692" t="s">
        <v>73</v>
      </c>
      <c r="U15" s="693"/>
      <c r="V15" s="693"/>
      <c r="W15" s="693"/>
      <c r="X15" s="693"/>
    </row>
    <row r="16" spans="1:24" s="42" customFormat="1" ht="18" customHeight="1" thickBot="1" x14ac:dyDescent="0.3">
      <c r="A16" s="664"/>
      <c r="B16" s="698"/>
      <c r="C16" s="43" t="s">
        <v>74</v>
      </c>
      <c r="D16" s="43" t="s">
        <v>75</v>
      </c>
      <c r="E16" s="44" t="s">
        <v>76</v>
      </c>
      <c r="F16" s="45" t="s">
        <v>77</v>
      </c>
      <c r="G16" s="45" t="s">
        <v>78</v>
      </c>
      <c r="H16" s="45" t="s">
        <v>79</v>
      </c>
      <c r="I16" s="46" t="s">
        <v>80</v>
      </c>
      <c r="J16" s="44" t="s">
        <v>76</v>
      </c>
      <c r="K16" s="45" t="s">
        <v>77</v>
      </c>
      <c r="L16" s="45" t="s">
        <v>78</v>
      </c>
      <c r="M16" s="45" t="s">
        <v>79</v>
      </c>
      <c r="N16" s="46" t="s">
        <v>80</v>
      </c>
      <c r="O16" s="44" t="s">
        <v>76</v>
      </c>
      <c r="P16" s="45" t="s">
        <v>77</v>
      </c>
      <c r="Q16" s="45" t="s">
        <v>78</v>
      </c>
      <c r="R16" s="45" t="s">
        <v>79</v>
      </c>
      <c r="S16" s="47" t="s">
        <v>80</v>
      </c>
      <c r="T16" s="48" t="s">
        <v>76</v>
      </c>
      <c r="U16" s="45" t="s">
        <v>77</v>
      </c>
      <c r="V16" s="45" t="s">
        <v>78</v>
      </c>
      <c r="W16" s="45" t="s">
        <v>79</v>
      </c>
      <c r="X16" s="46" t="s">
        <v>80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703">
        <f>[9]Orçamento!A25</f>
        <v>1</v>
      </c>
      <c r="B18" s="705" t="str">
        <f>[9]Orçamento!D25</f>
        <v>SERVIÇOS PRELIMINARES E FRESAGEM</v>
      </c>
      <c r="C18" s="707" t="e">
        <f>ORÇAMENTO!#REF!</f>
        <v>#REF!</v>
      </c>
      <c r="D18" s="691" t="e">
        <f>ORÇAMENTO!#REF!</f>
        <v>#REF!</v>
      </c>
      <c r="E18" s="52">
        <f>[9]Orçamento!L25</f>
        <v>0</v>
      </c>
      <c r="F18" s="53">
        <f>[9]Orçamento!M25</f>
        <v>6.1653313480804668E-2</v>
      </c>
      <c r="G18" s="53">
        <f>[9]Orçamento!N25</f>
        <v>6.1653313480804668E-2</v>
      </c>
      <c r="H18" s="53">
        <f>[9]Orçamento!O25</f>
        <v>0.12180471704407309</v>
      </c>
      <c r="I18" s="54">
        <f>[9]Orçamento!P25</f>
        <v>7.1707158927858755E-2</v>
      </c>
      <c r="J18" s="55">
        <f>[9]Orçamento!S25</f>
        <v>5.9683208664548543E-2</v>
      </c>
      <c r="K18" s="53">
        <f>[9]Orçamento!T25</f>
        <v>7.5354884893219842E-2</v>
      </c>
      <c r="L18" s="53">
        <f>[9]Orçamento!U25</f>
        <v>6.1272039036877064E-2</v>
      </c>
      <c r="M18" s="53">
        <f>[9]Orçamento!V25</f>
        <v>6.5351755037469567E-2</v>
      </c>
      <c r="N18" s="54">
        <f>[9]Orçamento!W25</f>
        <v>7.9153404376405084E-2</v>
      </c>
      <c r="O18" s="55">
        <f>[9]Orçamento!Z25</f>
        <v>8.0574916268229255E-2</v>
      </c>
      <c r="P18" s="53">
        <f>[9]Orçamento!AA25</f>
        <v>7.3201534424969447E-2</v>
      </c>
      <c r="Q18" s="53">
        <f>[9]Orçamento!AB25</f>
        <v>4.5243928798924721E-2</v>
      </c>
      <c r="R18" s="53">
        <f>[9]Orçamento!AC25</f>
        <v>4.9458596001747394E-2</v>
      </c>
      <c r="S18" s="54">
        <f>[9]Orçamento!AD25</f>
        <v>4.694361478203396E-2</v>
      </c>
      <c r="T18" s="55">
        <f>[9]Orçamento!AG25</f>
        <v>4.694361478203396E-2</v>
      </c>
      <c r="U18" s="53">
        <f>[9]Orçamento!AH25</f>
        <v>0</v>
      </c>
      <c r="V18" s="53">
        <f>[9]Orçamento!AI25</f>
        <v>0</v>
      </c>
      <c r="W18" s="53">
        <f>[9]Orçamento!AJ25</f>
        <v>0</v>
      </c>
      <c r="X18" s="54">
        <f>[9]Orçamento!AK25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704"/>
      <c r="B19" s="706"/>
      <c r="C19" s="708"/>
      <c r="D19" s="673"/>
      <c r="E19" s="700" t="e">
        <f>ROUND(SUMPRODUCT(E18,$D18)+SUMPRODUCT(F18,$D18)+SUMPRODUCT(G18,$D18)+SUMPRODUCT(H18,$D18)+SUMPRODUCT(I18,$D18),2)</f>
        <v>#REF!</v>
      </c>
      <c r="F19" s="701"/>
      <c r="G19" s="701"/>
      <c r="H19" s="701"/>
      <c r="I19" s="702"/>
      <c r="J19" s="700" t="e">
        <f>SUMPRODUCT(J18,$D18)+SUMPRODUCT(K18,$D18)+SUMPRODUCT(L18,$D18)+SUMPRODUCT(M18,$D18)+SUMPRODUCT(N18,$D18)</f>
        <v>#REF!</v>
      </c>
      <c r="K19" s="701"/>
      <c r="L19" s="701"/>
      <c r="M19" s="701"/>
      <c r="N19" s="702"/>
      <c r="O19" s="700" t="e">
        <f>ROUND(SUMPRODUCT(O18,$D18)+SUMPRODUCT(P18,$D18)+SUMPRODUCT(Q18,$D18)+SUMPRODUCT(R18,$D18)+SUMPRODUCT(S18,$D18),2)</f>
        <v>#REF!</v>
      </c>
      <c r="P19" s="701"/>
      <c r="Q19" s="701"/>
      <c r="R19" s="701"/>
      <c r="S19" s="702"/>
      <c r="T19" s="700" t="e">
        <f>ROUND(SUMPRODUCT(T18,$D18)+SUMPRODUCT(U18,$D18)+SUMPRODUCT(V18,$D18)+SUMPRODUCT(W18,$D18)+SUMPRODUCT(X18,$D18),2)+0.01</f>
        <v>#REF!</v>
      </c>
      <c r="U19" s="701"/>
      <c r="V19" s="701"/>
      <c r="W19" s="701"/>
      <c r="X19" s="702"/>
      <c r="Y19" s="2" t="e">
        <f t="shared" si="0"/>
        <v>#REF!</v>
      </c>
    </row>
    <row r="20" spans="1:25" s="57" customFormat="1" ht="34.5" customHeight="1" x14ac:dyDescent="0.25">
      <c r="A20" s="704">
        <f>[9]Orçamento!A32</f>
        <v>2</v>
      </c>
      <c r="B20" s="706" t="str">
        <f>[9]Orçamento!D32</f>
        <v>RECAPEAMENTO</v>
      </c>
      <c r="C20" s="717" t="e">
        <f>ORÇAMENTO!#REF!</f>
        <v>#REF!</v>
      </c>
      <c r="D20" s="680" t="e">
        <f>ORÇAMENTO!#REF!</f>
        <v>#REF!</v>
      </c>
      <c r="E20" s="58">
        <f>[9]Orçamento!L32</f>
        <v>0</v>
      </c>
      <c r="F20" s="59">
        <f>[9]Orçamento!M32</f>
        <v>0</v>
      </c>
      <c r="G20" s="59">
        <f>[9]Orçamento!N32</f>
        <v>6.6276452810033054E-2</v>
      </c>
      <c r="H20" s="59">
        <f>[9]Orçamento!O32</f>
        <v>6.6276452810033054E-2</v>
      </c>
      <c r="I20" s="60">
        <f>[9]Orçamento!P32</f>
        <v>9.3755201006708963E-2</v>
      </c>
      <c r="J20" s="61">
        <f>[9]Orçamento!S32</f>
        <v>6.415861758733947E-2</v>
      </c>
      <c r="K20" s="59">
        <f>[9]Orçamento!T32</f>
        <v>6.415861758733947E-2</v>
      </c>
      <c r="L20" s="59">
        <f>[9]Orçamento!U32</f>
        <v>6.5866588096135617E-2</v>
      </c>
      <c r="M20" s="59">
        <f>[9]Orçamento!V32</f>
        <v>6.5866588096135617E-2</v>
      </c>
      <c r="N20" s="60">
        <f>[9]Orçamento!W32</f>
        <v>7.0252225943090746E-2</v>
      </c>
      <c r="O20" s="61">
        <f>[9]Orçamento!Z32</f>
        <v>8.5088806646857404E-2</v>
      </c>
      <c r="P20" s="59">
        <f>[9]Orçamento!AA32</f>
        <v>8.6616912120810879E-2</v>
      </c>
      <c r="Q20" s="59">
        <f>[9]Orçamento!AB32</f>
        <v>6.8952179482899362E-2</v>
      </c>
      <c r="R20" s="59">
        <f>[9]Orçamento!AC32</f>
        <v>4.863659295320804E-2</v>
      </c>
      <c r="S20" s="60">
        <f>[9]Orçamento!AD32</f>
        <v>5.3167301461921668E-2</v>
      </c>
      <c r="T20" s="61">
        <f>[9]Orçamento!AG32</f>
        <v>5.0463731698743367E-2</v>
      </c>
      <c r="U20" s="59">
        <f>[9]Orçamento!AH32</f>
        <v>5.0463731698743367E-2</v>
      </c>
      <c r="V20" s="59">
        <f>[9]Orçamento!AI32</f>
        <v>0</v>
      </c>
      <c r="W20" s="59">
        <f>[9]Orçamento!AJ32</f>
        <v>0</v>
      </c>
      <c r="X20" s="60">
        <f>[9]Orçamento!AK32</f>
        <v>0</v>
      </c>
      <c r="Y20" s="56">
        <f t="shared" si="0"/>
        <v>1</v>
      </c>
    </row>
    <row r="21" spans="1:25" s="57" customFormat="1" ht="34.5" customHeight="1" x14ac:dyDescent="0.25">
      <c r="A21" s="704"/>
      <c r="B21" s="706"/>
      <c r="C21" s="708"/>
      <c r="D21" s="673"/>
      <c r="E21" s="700" t="e">
        <f>ROUND(SUMPRODUCT(E20,$D20)+SUMPRODUCT(F20,$D20)+SUMPRODUCT(G20,$D20)+SUMPRODUCT(H20,$D20)+SUMPRODUCT(I20,$D20),2)</f>
        <v>#REF!</v>
      </c>
      <c r="F21" s="701"/>
      <c r="G21" s="701"/>
      <c r="H21" s="701"/>
      <c r="I21" s="702"/>
      <c r="J21" s="700" t="e">
        <f>ROUND(SUMPRODUCT(J20,$D20)+SUMPRODUCT(K20,$D20)+SUMPRODUCT(L20,$D20)+SUMPRODUCT(M20,$D20)+SUMPRODUCT(N20,$D20),2)</f>
        <v>#REF!</v>
      </c>
      <c r="K21" s="701"/>
      <c r="L21" s="701"/>
      <c r="M21" s="701"/>
      <c r="N21" s="702"/>
      <c r="O21" s="700" t="e">
        <f>ROUND(SUMPRODUCT(O20,$D20)+SUMPRODUCT(P20,$D20)+SUMPRODUCT(Q20,$D20)+SUMPRODUCT(R20,$D20)+SUMPRODUCT(S20,$D20),2)</f>
        <v>#REF!</v>
      </c>
      <c r="P21" s="701"/>
      <c r="Q21" s="701"/>
      <c r="R21" s="701"/>
      <c r="S21" s="702"/>
      <c r="T21" s="700" t="e">
        <f>ROUND(SUMPRODUCT(T20,$D20)+SUMPRODUCT(U20,$D20)+SUMPRODUCT(V20,$D20)+SUMPRODUCT(W20,$D20)+SUMPRODUCT(X20,$D20),2)+0.01</f>
        <v>#REF!</v>
      </c>
      <c r="U21" s="701"/>
      <c r="V21" s="701"/>
      <c r="W21" s="701"/>
      <c r="X21" s="702"/>
      <c r="Y21" s="2" t="e">
        <f t="shared" si="0"/>
        <v>#REF!</v>
      </c>
    </row>
    <row r="22" spans="1:25" s="57" customFormat="1" ht="34.5" customHeight="1" x14ac:dyDescent="0.25">
      <c r="A22" s="704">
        <f>[9]Orçamento!A38</f>
        <v>3</v>
      </c>
      <c r="B22" s="706" t="str">
        <f>[9]Orçamento!D38</f>
        <v>SINALIZAÇÃO E COMPONENTES</v>
      </c>
      <c r="C22" s="717" t="e">
        <f>ORÇAMENTO!#REF!</f>
        <v>#REF!</v>
      </c>
      <c r="D22" s="680" t="e">
        <f>ORÇAMENTO!#REF!</f>
        <v>#REF!</v>
      </c>
      <c r="E22" s="58">
        <f>[9]Orçamento!L38</f>
        <v>2.4257949976641727E-2</v>
      </c>
      <c r="F22" s="59">
        <f>[9]Orçamento!M38</f>
        <v>2.6067262315048322E-2</v>
      </c>
      <c r="G22" s="59">
        <f>[9]Orçamento!N38</f>
        <v>3.1594938398537423E-3</v>
      </c>
      <c r="H22" s="59">
        <f>[9]Orçamento!O38</f>
        <v>3.6327976367599213E-2</v>
      </c>
      <c r="I22" s="60">
        <f>[9]Orçamento!P38</f>
        <v>6.2151467324389864E-2</v>
      </c>
      <c r="J22" s="61">
        <f>[9]Orçamento!S38</f>
        <v>7.5824461353684897E-2</v>
      </c>
      <c r="K22" s="59">
        <f>[9]Orçamento!T38</f>
        <v>7.4370904898099291E-2</v>
      </c>
      <c r="L22" s="59">
        <f>[9]Orçamento!U38</f>
        <v>6.0191478713082364E-2</v>
      </c>
      <c r="M22" s="59">
        <f>[9]Orçamento!V38</f>
        <v>6.3772082600509303E-2</v>
      </c>
      <c r="N22" s="60">
        <f>[9]Orçamento!W38</f>
        <v>6.1914854934657211E-2</v>
      </c>
      <c r="O22" s="61">
        <f>[9]Orçamento!Z38</f>
        <v>6.4107665494570865E-2</v>
      </c>
      <c r="P22" s="59">
        <f>[9]Orçamento!AA38</f>
        <v>7.5969150144873737E-2</v>
      </c>
      <c r="Q22" s="59">
        <f>[9]Orçamento!AB38</f>
        <v>8.0319631500013144E-2</v>
      </c>
      <c r="R22" s="59">
        <f>[9]Orçamento!AC38</f>
        <v>7.2223712772476023E-2</v>
      </c>
      <c r="S22" s="60">
        <f>[9]Orçamento!AD38</f>
        <v>5.4549418026858608E-2</v>
      </c>
      <c r="T22" s="61">
        <f>[9]Orçamento!AG38</f>
        <v>4.7777038362343253E-2</v>
      </c>
      <c r="U22" s="59">
        <f>[9]Orçamento!AH38</f>
        <v>4.8156415961857067E-2</v>
      </c>
      <c r="V22" s="59">
        <f>[9]Orçamento!AI38</f>
        <v>4.6984498328005588E-2</v>
      </c>
      <c r="W22" s="59">
        <f>[9]Orçamento!AJ38</f>
        <v>2.1874537085435866E-2</v>
      </c>
      <c r="X22" s="60">
        <f>[9]Orçamento!AK38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704"/>
      <c r="B23" s="706"/>
      <c r="C23" s="708"/>
      <c r="D23" s="673"/>
      <c r="E23" s="700" t="e">
        <f>ROUND(SUMPRODUCT(E22,$D22)+SUMPRODUCT(F22,$D22)+SUMPRODUCT(G22,$D22)+SUMPRODUCT(H22,$D22)+SUMPRODUCT(I22,$D22),2)</f>
        <v>#REF!</v>
      </c>
      <c r="F23" s="701"/>
      <c r="G23" s="701"/>
      <c r="H23" s="701"/>
      <c r="I23" s="702"/>
      <c r="J23" s="700" t="e">
        <f>ROUND(SUMPRODUCT(J22,$D22)+SUMPRODUCT(K22,$D22)+SUMPRODUCT(L22,$D22)+SUMPRODUCT(M22,$D22)+SUMPRODUCT(N22,$D22),2)-0.01</f>
        <v>#REF!</v>
      </c>
      <c r="K23" s="701"/>
      <c r="L23" s="701"/>
      <c r="M23" s="701"/>
      <c r="N23" s="702"/>
      <c r="O23" s="700" t="e">
        <f>ROUND(SUMPRODUCT(O22,$D22)+SUMPRODUCT(P22,$D22)+SUMPRODUCT(Q22,$D22)+SUMPRODUCT(R22,$D22)+SUMPRODUCT(S22,$D22),2)</f>
        <v>#REF!</v>
      </c>
      <c r="P23" s="701"/>
      <c r="Q23" s="701"/>
      <c r="R23" s="701"/>
      <c r="S23" s="702"/>
      <c r="T23" s="700" t="e">
        <f>ROUND(SUMPRODUCT(T22,$D22)+SUMPRODUCT(U22,$D22)+SUMPRODUCT(V22,$D22)+SUMPRODUCT(W22,$D22)+SUMPRODUCT(X22,$D22),2)+0.01</f>
        <v>#REF!</v>
      </c>
      <c r="U23" s="701"/>
      <c r="V23" s="701"/>
      <c r="W23" s="701"/>
      <c r="X23" s="702"/>
      <c r="Y23" s="2" t="e">
        <f t="shared" si="0"/>
        <v>#REF!</v>
      </c>
    </row>
    <row r="24" spans="1:25" s="57" customFormat="1" ht="34.5" customHeight="1" x14ac:dyDescent="0.25">
      <c r="A24" s="704">
        <f>[9]Orçamento!A63</f>
        <v>4</v>
      </c>
      <c r="B24" s="706" t="str">
        <f>[9]Orçamento!D63</f>
        <v>CONTROLE TECNOLÓGICO</v>
      </c>
      <c r="C24" s="711" t="e">
        <f>ORÇAMENTO!#REF!</f>
        <v>#REF!</v>
      </c>
      <c r="D24" s="686" t="e">
        <f>ORÇAMENTO!#REF!</f>
        <v>#REF!</v>
      </c>
      <c r="E24" s="58">
        <f>[9]Orçamento!L63</f>
        <v>0</v>
      </c>
      <c r="F24" s="59">
        <f>[9]Orçamento!M63</f>
        <v>0</v>
      </c>
      <c r="G24" s="59">
        <f>[9]Orçamento!N63</f>
        <v>6.6276452810033068E-2</v>
      </c>
      <c r="H24" s="59">
        <f>[9]Orçamento!O63</f>
        <v>6.6276452810033068E-2</v>
      </c>
      <c r="I24" s="60">
        <f>[9]Orçamento!P63</f>
        <v>9.3755201006708963E-2</v>
      </c>
      <c r="J24" s="61">
        <f>[9]Orçamento!S63</f>
        <v>6.415861758733947E-2</v>
      </c>
      <c r="K24" s="59">
        <f>[9]Orçamento!T63</f>
        <v>6.415861758733947E-2</v>
      </c>
      <c r="L24" s="59">
        <f>[9]Orçamento!U63</f>
        <v>6.5866588096135617E-2</v>
      </c>
      <c r="M24" s="59">
        <f>[9]Orçamento!V63</f>
        <v>6.5866588096135617E-2</v>
      </c>
      <c r="N24" s="60">
        <f>[9]Orçamento!W63</f>
        <v>7.0252225943090746E-2</v>
      </c>
      <c r="O24" s="61">
        <f>[9]Orçamento!Z63</f>
        <v>8.5088806646857418E-2</v>
      </c>
      <c r="P24" s="59">
        <f>[9]Orçamento!AA63</f>
        <v>8.6616912120810866E-2</v>
      </c>
      <c r="Q24" s="59">
        <f>[9]Orçamento!AB63</f>
        <v>6.8952179482899362E-2</v>
      </c>
      <c r="R24" s="59">
        <f>[9]Orçamento!AC63</f>
        <v>4.8636592953208047E-2</v>
      </c>
      <c r="S24" s="60">
        <f>[9]Orçamento!AD63</f>
        <v>5.3167301461921668E-2</v>
      </c>
      <c r="T24" s="61">
        <f>[9]Orçamento!AG63</f>
        <v>5.0463731698743373E-2</v>
      </c>
      <c r="U24" s="59">
        <f>[9]Orçamento!AH63</f>
        <v>5.0463731698743373E-2</v>
      </c>
      <c r="V24" s="59">
        <f>[9]Orçamento!AI63</f>
        <v>0</v>
      </c>
      <c r="W24" s="59">
        <f>[9]Orçamento!AJ63</f>
        <v>0</v>
      </c>
      <c r="X24" s="60">
        <f>[9]Orçamento!AK63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709"/>
      <c r="B25" s="710"/>
      <c r="C25" s="712"/>
      <c r="D25" s="713"/>
      <c r="E25" s="714" t="e">
        <f>ROUND(SUMPRODUCT(E24,$D24)+SUMPRODUCT(F24,$D24)+SUMPRODUCT(G24,$D24)+SUMPRODUCT(H24,$D24)+SUMPRODUCT(I24,$D24),2)-0.01</f>
        <v>#REF!</v>
      </c>
      <c r="F25" s="715"/>
      <c r="G25" s="715"/>
      <c r="H25" s="715"/>
      <c r="I25" s="716"/>
      <c r="J25" s="714" t="e">
        <f>ROUND(SUMPRODUCT(J24,$D24)+SUMPRODUCT(K24,$D24)+SUMPRODUCT(L24,$D24)+SUMPRODUCT(M24,$D24)+SUMPRODUCT(N24,$D24),2)+0.01</f>
        <v>#REF!</v>
      </c>
      <c r="K25" s="715"/>
      <c r="L25" s="715"/>
      <c r="M25" s="715"/>
      <c r="N25" s="716"/>
      <c r="O25" s="714" t="e">
        <f>ROUND(SUMPRODUCT(O24,$D24)+SUMPRODUCT(P24,$D24)+SUMPRODUCT(Q24,$D24)+SUMPRODUCT(R24,$D24)+SUMPRODUCT(S24,$D24),2)</f>
        <v>#REF!</v>
      </c>
      <c r="P25" s="715"/>
      <c r="Q25" s="715"/>
      <c r="R25" s="715"/>
      <c r="S25" s="716"/>
      <c r="T25" s="714" t="e">
        <f>ROUND(SUMPRODUCT(T24,$D24)+SUMPRODUCT(U24,$D24)+SUMPRODUCT(V24,$D24)+SUMPRODUCT(W24,$D24)+SUMPRODUCT(X24,$D24),2)</f>
        <v>#REF!</v>
      </c>
      <c r="U25" s="715"/>
      <c r="V25" s="715"/>
      <c r="W25" s="715"/>
      <c r="X25" s="716"/>
      <c r="Y25" s="2" t="e">
        <f t="shared" si="0"/>
        <v>#REF!</v>
      </c>
    </row>
    <row r="26" spans="1:25" s="57" customFormat="1" ht="34.5" customHeight="1" x14ac:dyDescent="0.25">
      <c r="A26" s="704">
        <v>5</v>
      </c>
      <c r="B26" s="706" t="e">
        <f>ORÇAMENTO!#REF!</f>
        <v>#REF!</v>
      </c>
      <c r="C26" s="711" t="e">
        <f>ORÇAMENTO!#REF!</f>
        <v>#REF!</v>
      </c>
      <c r="D26" s="686" t="e">
        <f>ORÇAMENTO!#REF!</f>
        <v>#REF!</v>
      </c>
      <c r="E26" s="58">
        <v>0</v>
      </c>
      <c r="F26" s="59">
        <v>0</v>
      </c>
      <c r="G26" s="59">
        <f>[9]Orçamento!N65</f>
        <v>6.6276452810033068E-2</v>
      </c>
      <c r="H26" s="59">
        <f>[9]Orçamento!O65</f>
        <v>6.6276452810033068E-2</v>
      </c>
      <c r="I26" s="60">
        <f>[9]Orçamento!P65</f>
        <v>9.3755201006708963E-2</v>
      </c>
      <c r="J26" s="61">
        <f>[9]Orçamento!S65</f>
        <v>6.415861758733947E-2</v>
      </c>
      <c r="K26" s="59">
        <f>[9]Orçamento!T65</f>
        <v>6.415861758733947E-2</v>
      </c>
      <c r="L26" s="59">
        <f>[9]Orçamento!U65</f>
        <v>6.5866588096135617E-2</v>
      </c>
      <c r="M26" s="59">
        <f>[9]Orçamento!V65</f>
        <v>6.5866588096135617E-2</v>
      </c>
      <c r="N26" s="60">
        <f>[9]Orçamento!W65</f>
        <v>7.0252225943090746E-2</v>
      </c>
      <c r="O26" s="61">
        <f>[9]Orçamento!Z65</f>
        <v>8.5088806646857404E-2</v>
      </c>
      <c r="P26" s="59">
        <f>[9]Orçamento!AA65</f>
        <v>8.6616912120810866E-2</v>
      </c>
      <c r="Q26" s="59">
        <f>[9]Orçamento!AB65</f>
        <v>6.8952179482899362E-2</v>
      </c>
      <c r="R26" s="59">
        <f>[9]Orçamento!AC65</f>
        <v>4.863659295320804E-2</v>
      </c>
      <c r="S26" s="60">
        <f>[9]Orçamento!AD65</f>
        <v>5.3167301461921668E-2</v>
      </c>
      <c r="T26" s="61">
        <f>[9]Orçamento!AG65</f>
        <v>5.0463731698743373E-2</v>
      </c>
      <c r="U26" s="59">
        <f>[9]Orçamento!AH65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709"/>
      <c r="B27" s="710"/>
      <c r="C27" s="712"/>
      <c r="D27" s="713"/>
      <c r="E27" s="714" t="e">
        <f>ROUND(SUMPRODUCT(E26,$D26)+SUMPRODUCT(F26,$D26)+SUMPRODUCT(G26,$D26)+SUMPRODUCT(H26,$D26)+SUMPRODUCT(I26,$D26),2)-0.01</f>
        <v>#REF!</v>
      </c>
      <c r="F27" s="715"/>
      <c r="G27" s="715"/>
      <c r="H27" s="715"/>
      <c r="I27" s="716"/>
      <c r="J27" s="714" t="e">
        <f>ROUND(SUMPRODUCT(J26,$D26)+SUMPRODUCT(K26,$D26)+SUMPRODUCT(L26,$D26)+SUMPRODUCT(M26,$D26)+SUMPRODUCT(N26,$D26),2)+0.01</f>
        <v>#REF!</v>
      </c>
      <c r="K27" s="715"/>
      <c r="L27" s="715"/>
      <c r="M27" s="715"/>
      <c r="N27" s="716"/>
      <c r="O27" s="714" t="e">
        <f>ROUND(SUMPRODUCT(O26,$D26)+SUMPRODUCT(P26,$D26)+SUMPRODUCT(Q26,$D26)+SUMPRODUCT(R26,$D26)+SUMPRODUCT(S26,$D26),2)</f>
        <v>#REF!</v>
      </c>
      <c r="P27" s="715"/>
      <c r="Q27" s="715"/>
      <c r="R27" s="715"/>
      <c r="S27" s="716"/>
      <c r="T27" s="714" t="e">
        <f>ROUND(SUMPRODUCT(T26,$D26)+SUMPRODUCT(U26,$D26)+SUMPRODUCT(V26,$D26)+SUMPRODUCT(W26,$D26)+SUMPRODUCT(X26,$D26),2)</f>
        <v>#REF!</v>
      </c>
      <c r="U27" s="715"/>
      <c r="V27" s="715"/>
      <c r="W27" s="715"/>
      <c r="X27" s="716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725"/>
      <c r="B29" s="726" t="s">
        <v>81</v>
      </c>
      <c r="C29" s="727" t="e">
        <f>SUM(C18:C27)</f>
        <v>#REF!</v>
      </c>
      <c r="D29" s="718" t="e">
        <f>SUM(D18:D27)</f>
        <v>#REF!</v>
      </c>
      <c r="E29" s="719" t="e">
        <f>E19+E21+E23+E25+E27</f>
        <v>#REF!</v>
      </c>
      <c r="F29" s="719"/>
      <c r="G29" s="719"/>
      <c r="H29" s="719"/>
      <c r="I29" s="719"/>
      <c r="J29" s="719" t="e">
        <f>J19+J21+J23+J25+J27</f>
        <v>#REF!</v>
      </c>
      <c r="K29" s="719"/>
      <c r="L29" s="719"/>
      <c r="M29" s="719"/>
      <c r="N29" s="719"/>
      <c r="O29" s="719" t="e">
        <f>O19+O21+O23+O25+O27</f>
        <v>#REF!</v>
      </c>
      <c r="P29" s="719"/>
      <c r="Q29" s="719"/>
      <c r="R29" s="719"/>
      <c r="S29" s="719"/>
      <c r="T29" s="719" t="e">
        <f>T19+T21+T23+T25+T27</f>
        <v>#REF!</v>
      </c>
      <c r="U29" s="719"/>
      <c r="V29" s="719"/>
      <c r="W29" s="719"/>
      <c r="X29" s="719"/>
      <c r="Y29" s="65"/>
    </row>
    <row r="30" spans="1:25" ht="12" customHeight="1" thickBot="1" x14ac:dyDescent="0.25">
      <c r="A30" s="725"/>
      <c r="B30" s="726"/>
      <c r="C30" s="727"/>
      <c r="D30" s="718"/>
      <c r="E30" s="719"/>
      <c r="F30" s="719"/>
      <c r="G30" s="719"/>
      <c r="H30" s="719"/>
      <c r="I30" s="719"/>
      <c r="J30" s="719"/>
      <c r="K30" s="719"/>
      <c r="L30" s="719"/>
      <c r="M30" s="719"/>
      <c r="N30" s="719"/>
      <c r="O30" s="719"/>
      <c r="P30" s="719"/>
      <c r="Q30" s="719"/>
      <c r="R30" s="719"/>
      <c r="S30" s="719"/>
      <c r="T30" s="719"/>
      <c r="U30" s="719"/>
      <c r="V30" s="719"/>
      <c r="W30" s="719"/>
      <c r="X30" s="719"/>
      <c r="Y30" s="65"/>
    </row>
    <row r="31" spans="1:25" ht="12" customHeight="1" thickBot="1" x14ac:dyDescent="0.25">
      <c r="A31" s="725"/>
      <c r="B31" s="726"/>
      <c r="C31" s="727"/>
      <c r="D31" s="718"/>
      <c r="E31" s="719"/>
      <c r="F31" s="719"/>
      <c r="G31" s="719"/>
      <c r="H31" s="719"/>
      <c r="I31" s="719"/>
      <c r="J31" s="719"/>
      <c r="K31" s="719"/>
      <c r="L31" s="719"/>
      <c r="M31" s="719"/>
      <c r="N31" s="719"/>
      <c r="O31" s="719"/>
      <c r="P31" s="719"/>
      <c r="Q31" s="719"/>
      <c r="R31" s="719"/>
      <c r="S31" s="719"/>
      <c r="T31" s="719"/>
      <c r="U31" s="719"/>
      <c r="V31" s="719"/>
      <c r="W31" s="719"/>
      <c r="X31" s="719"/>
    </row>
    <row r="32" spans="1:25" ht="15.95" customHeight="1" thickBot="1" x14ac:dyDescent="0.25">
      <c r="A32" s="720"/>
      <c r="B32" s="721" t="s">
        <v>82</v>
      </c>
      <c r="C32" s="722" t="e">
        <f>C29</f>
        <v>#REF!</v>
      </c>
      <c r="D32" s="723" t="e">
        <f>D29*1.2338</f>
        <v>#REF!</v>
      </c>
      <c r="E32" s="724" t="e">
        <f>E29</f>
        <v>#REF!</v>
      </c>
      <c r="F32" s="724"/>
      <c r="G32" s="724"/>
      <c r="H32" s="724"/>
      <c r="I32" s="724"/>
      <c r="J32" s="730" t="e">
        <f>J29+E32</f>
        <v>#REF!</v>
      </c>
      <c r="K32" s="730"/>
      <c r="L32" s="730"/>
      <c r="M32" s="730"/>
      <c r="N32" s="730"/>
      <c r="O32" s="730" t="e">
        <f>O29+J32</f>
        <v>#REF!</v>
      </c>
      <c r="P32" s="730"/>
      <c r="Q32" s="730"/>
      <c r="R32" s="730"/>
      <c r="S32" s="730"/>
      <c r="T32" s="730" t="e">
        <f>D29</f>
        <v>#REF!</v>
      </c>
      <c r="U32" s="730"/>
      <c r="V32" s="730"/>
      <c r="W32" s="730"/>
      <c r="X32" s="730"/>
    </row>
    <row r="33" spans="1:24" ht="15.95" customHeight="1" thickBot="1" x14ac:dyDescent="0.25">
      <c r="A33" s="720"/>
      <c r="B33" s="721"/>
      <c r="C33" s="722"/>
      <c r="D33" s="723"/>
      <c r="E33" s="724"/>
      <c r="F33" s="724"/>
      <c r="G33" s="724"/>
      <c r="H33" s="724"/>
      <c r="I33" s="724"/>
      <c r="J33" s="730"/>
      <c r="K33" s="730"/>
      <c r="L33" s="730"/>
      <c r="M33" s="730"/>
      <c r="N33" s="730"/>
      <c r="O33" s="730"/>
      <c r="P33" s="730"/>
      <c r="Q33" s="730"/>
      <c r="R33" s="730"/>
      <c r="S33" s="730"/>
      <c r="T33" s="730"/>
      <c r="U33" s="730"/>
      <c r="V33" s="730"/>
      <c r="W33" s="730"/>
      <c r="X33" s="730"/>
    </row>
    <row r="34" spans="1:24" ht="15.95" customHeight="1" thickBot="1" x14ac:dyDescent="0.25">
      <c r="A34" s="720"/>
      <c r="B34" s="721"/>
      <c r="C34" s="722"/>
      <c r="D34" s="723"/>
      <c r="E34" s="724"/>
      <c r="F34" s="724"/>
      <c r="G34" s="724"/>
      <c r="H34" s="724"/>
      <c r="I34" s="724"/>
      <c r="J34" s="730"/>
      <c r="K34" s="730"/>
      <c r="L34" s="730"/>
      <c r="M34" s="730"/>
      <c r="N34" s="730"/>
      <c r="O34" s="730"/>
      <c r="P34" s="730"/>
      <c r="Q34" s="730"/>
      <c r="R34" s="730"/>
      <c r="S34" s="730"/>
      <c r="T34" s="730"/>
      <c r="U34" s="730"/>
      <c r="V34" s="730"/>
      <c r="W34" s="730"/>
      <c r="X34" s="730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8">
        <f>RESUMO!D28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728"/>
      <c r="F37" s="728"/>
      <c r="G37" s="728"/>
      <c r="H37" s="728"/>
      <c r="I37" s="728"/>
      <c r="J37" s="728"/>
      <c r="K37" s="728"/>
      <c r="L37" s="728"/>
      <c r="M37" s="728"/>
      <c r="N37" s="728"/>
      <c r="O37" s="728"/>
      <c r="P37" s="728"/>
      <c r="Q37" s="728"/>
      <c r="R37" s="728"/>
      <c r="S37" s="728"/>
      <c r="T37" s="728"/>
      <c r="U37" s="728"/>
      <c r="V37" s="728"/>
      <c r="W37" s="728"/>
      <c r="X37" s="728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[9]Orçamento!D73</f>
        <v>___________________________________________</v>
      </c>
      <c r="D41" s="70" t="str">
        <f>[9]Orçamento!E73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86</v>
      </c>
      <c r="D42" s="729" t="s">
        <v>84</v>
      </c>
      <c r="E42" s="729"/>
      <c r="F42" s="729"/>
      <c r="G42" s="71"/>
      <c r="H42" s="71"/>
      <c r="I42" s="71"/>
    </row>
    <row r="43" spans="1:24" ht="18" x14ac:dyDescent="0.25">
      <c r="B43" s="73" t="str">
        <f>[9]Orçamento!D75</f>
        <v>Secretário de Infraestrutura e Serviços Urbanos</v>
      </c>
      <c r="C43" s="74"/>
      <c r="D43" s="731" t="s">
        <v>60</v>
      </c>
      <c r="E43" s="731"/>
      <c r="F43" s="731"/>
      <c r="G43" s="71"/>
    </row>
    <row r="44" spans="1:24" x14ac:dyDescent="0.2">
      <c r="D44" s="731" t="s">
        <v>85</v>
      </c>
      <c r="E44" s="731"/>
      <c r="F44" s="731"/>
    </row>
    <row r="45" spans="1:24" x14ac:dyDescent="0.2">
      <c r="D45" s="731" t="s">
        <v>87</v>
      </c>
      <c r="E45" s="731"/>
      <c r="F45" s="731"/>
    </row>
    <row r="52" spans="5:25" ht="15" x14ac:dyDescent="0.25"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X52" s="76"/>
      <c r="Y52" s="76"/>
    </row>
    <row r="53" spans="5:25" ht="15" x14ac:dyDescent="0.25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X53" s="76"/>
      <c r="Y53" s="76"/>
    </row>
  </sheetData>
  <mergeCells count="74">
    <mergeCell ref="D43:F43"/>
    <mergeCell ref="D44:F44"/>
    <mergeCell ref="D45:F45"/>
    <mergeCell ref="E37:I37"/>
    <mergeCell ref="J37:N37"/>
    <mergeCell ref="O37:S37"/>
    <mergeCell ref="T37:X37"/>
    <mergeCell ref="D42:F42"/>
    <mergeCell ref="J32:N34"/>
    <mergeCell ref="O32:S34"/>
    <mergeCell ref="T32:X34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J27:N27"/>
    <mergeCell ref="O27:S27"/>
    <mergeCell ref="T27:X27"/>
    <mergeCell ref="J25:N25"/>
    <mergeCell ref="O25:S25"/>
    <mergeCell ref="T25:X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E21:I21"/>
    <mergeCell ref="J21:N21"/>
    <mergeCell ref="A24:A25"/>
    <mergeCell ref="B24:B25"/>
    <mergeCell ref="C24:C25"/>
    <mergeCell ref="D24:D25"/>
    <mergeCell ref="E25:I25"/>
    <mergeCell ref="J19:N19"/>
    <mergeCell ref="O19:S19"/>
    <mergeCell ref="T19:X19"/>
    <mergeCell ref="A18:A19"/>
    <mergeCell ref="B18:B19"/>
    <mergeCell ref="C18:C19"/>
    <mergeCell ref="D18:D19"/>
    <mergeCell ref="E19:I19"/>
    <mergeCell ref="A15:A16"/>
    <mergeCell ref="B15:B16"/>
    <mergeCell ref="E15:I15"/>
    <mergeCell ref="J15:N15"/>
    <mergeCell ref="O15:S15"/>
    <mergeCell ref="T15:X15"/>
    <mergeCell ref="C3:F3"/>
    <mergeCell ref="H9:I9"/>
    <mergeCell ref="G11:I11"/>
    <mergeCell ref="G13:I13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12</vt:i4>
      </vt:variant>
    </vt:vector>
  </HeadingPairs>
  <TitlesOfParts>
    <vt:vector size="17" baseType="lpstr">
      <vt:lpstr>ORÇAMENTO</vt:lpstr>
      <vt:lpstr>Composiçoes</vt:lpstr>
      <vt:lpstr>RESUMO</vt:lpstr>
      <vt:lpstr>Cronograma Mensal</vt:lpstr>
      <vt:lpstr>C.F.F.</vt:lpstr>
      <vt:lpstr>'Cronograma Mensal'!__xlnm_Print_Area_4</vt:lpstr>
      <vt:lpstr>C.F.F.!Area_de_impressao</vt:lpstr>
      <vt:lpstr>Composiçoes!Area_de_impressao</vt:lpstr>
      <vt:lpstr>'Cronograma Mensal'!Area_de_impressao</vt:lpstr>
      <vt:lpstr>ORÇAMENTO!Area_de_impressao</vt:lpstr>
      <vt:lpstr>RESUMO!Area_de_impressao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Mensal'!Z_50160325_FDD6_4995_897D_2F4F0C6430EC__wvu_PrintArea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Fabio</cp:lastModifiedBy>
  <cp:lastPrinted>2022-05-17T19:36:02Z</cp:lastPrinted>
  <dcterms:created xsi:type="dcterms:W3CDTF">2021-06-21T12:00:22Z</dcterms:created>
  <dcterms:modified xsi:type="dcterms:W3CDTF">2022-08-08T18:15:54Z</dcterms:modified>
</cp:coreProperties>
</file>